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cchica\Downloads\"/>
    </mc:Choice>
  </mc:AlternateContent>
  <xr:revisionPtr revIDLastSave="0" documentId="13_ncr:1_{19726DF2-3D58-4F7A-A6CF-B21EE6D82F9C}" xr6:coauthVersionLast="47" xr6:coauthVersionMax="47" xr10:uidLastSave="{00000000-0000-0000-0000-000000000000}"/>
  <bookViews>
    <workbookView xWindow="-110" yWindow="-110" windowWidth="19420" windowHeight="10300" tabRatio="818" firstSheet="2" activeTab="2" xr2:uid="{00000000-000D-0000-FFFF-FFFF00000000}"/>
  </bookViews>
  <sheets>
    <sheet name="PLAN ACCIÓN SINCHI 2026" sheetId="13" r:id="rId1"/>
    <sheet name="POAI BPIN 2026" sheetId="14" r:id="rId2"/>
    <sheet name="PLAN ACCIÓN COFINANCIADOS " sheetId="15" r:id="rId3"/>
    <sheet name="PROYECTOS ESTRATÉGICOS" sheetId="16" r:id="rId4"/>
    <sheet name="SISTEMA GENERAL DE REGALÍAS" sheetId="17" r:id="rId5"/>
    <sheet name="Plan Financiero 2026 " sheetId="18" r:id="rId6"/>
    <sheet name="PLAN OPERATIVO ANUAL DE INV (2)" sheetId="6" state="hidden" r:id="rId7"/>
    <sheet name="PLAN DE ACCIÓN COFIN (VIEJO)" sheetId="7" state="hidden" r:id="rId8"/>
  </sheets>
  <externalReferences>
    <externalReference r:id="rId9"/>
  </externalReferences>
  <definedNames>
    <definedName name="_xlnm._FilterDatabase" localSheetId="2" hidden="1">'PLAN ACCIÓN COFINANCIADOS '!$A$3:$HA$9</definedName>
    <definedName name="_xlnm._FilterDatabase" localSheetId="7" hidden="1">'PLAN DE ACCIÓN COFIN (VIEJO)'!$C$3:$S$18</definedName>
    <definedName name="_xlnm._FilterDatabase" localSheetId="6" hidden="1">'PLAN OPERATIVO ANUAL DE INV (2)'!$C$10:$AC$80</definedName>
    <definedName name="_xlnm._FilterDatabase" localSheetId="3" hidden="1">'PROYECTOS ESTRATÉGICOS'!$A$3:$HA$8</definedName>
    <definedName name="_xlnm._FilterDatabase" localSheetId="4" hidden="1">'SISTEMA GENERAL DE REGALÍAS'!$C$3:$S$4</definedName>
    <definedName name="_Toc308180248" localSheetId="2">'PLAN ACCIÓN COFINANCIADOS '!#REF!</definedName>
    <definedName name="_Toc308180248" localSheetId="7">'PLAN DE ACCIÓN COFIN (VIEJO)'!#REF!</definedName>
    <definedName name="_Toc308180248" localSheetId="3">'PROYECTOS ESTRATÉGICOS'!#REF!</definedName>
    <definedName name="_Toc308180248" localSheetId="4">'SISTEMA GENERAL DE REGALÍAS'!#REF!</definedName>
    <definedName name="CONDICION" localSheetId="2">#REF!</definedName>
    <definedName name="CONDICION" localSheetId="7">#REF!</definedName>
    <definedName name="CONDICION" localSheetId="5">#REF!</definedName>
    <definedName name="CONDICION" localSheetId="1">#REF!</definedName>
    <definedName name="CONDICION" localSheetId="3">#REF!</definedName>
    <definedName name="CONDICION" localSheetId="4">#REF!</definedName>
    <definedName name="CONDICION">#REF!</definedName>
    <definedName name="FGFG" localSheetId="2">[1]Observaciones!#REF!</definedName>
    <definedName name="FGFG" localSheetId="7">[1]Observaciones!#REF!</definedName>
    <definedName name="FGFG" localSheetId="1">[1]Observaciones!#REF!</definedName>
    <definedName name="FGFG" localSheetId="3">[1]Observaciones!#REF!</definedName>
    <definedName name="FGFG" localSheetId="4">[1]Observaciones!#REF!</definedName>
    <definedName name="FGFG">[1]Observaciones!#REF!</definedName>
    <definedName name="Lista_años" localSheetId="2">#REF!</definedName>
    <definedName name="Lista_años" localSheetId="5">#REF!</definedName>
    <definedName name="Lista_años" localSheetId="6">#REF!</definedName>
    <definedName name="Lista_años" localSheetId="1">#REF!</definedName>
    <definedName name="Lista_años" localSheetId="3">#REF!</definedName>
    <definedName name="Lista_años" localSheetId="4">#REF!</definedName>
    <definedName name="Lista_años">#REF!</definedName>
    <definedName name="Meses" localSheetId="6">#REF!</definedName>
    <definedName name="Meses" localSheetId="1">#REF!</definedName>
    <definedName name="Meses">#REF!</definedName>
    <definedName name="Seccion" localSheetId="6">#REF!</definedName>
    <definedName name="Seccion" localSheetId="1">#REF!</definedName>
    <definedName name="Seccion">#REF!</definedName>
    <definedName name="solver_adj" localSheetId="1">'POAI BPIN 2026'!#REF!,'POAI BPIN 2026'!#REF!</definedName>
    <definedName name="solver_cvg" localSheetId="1">0.0001</definedName>
    <definedName name="solver_drv" localSheetId="1">2</definedName>
    <definedName name="solver_eng" localSheetId="1">1</definedName>
    <definedName name="solver_est" localSheetId="1">1</definedName>
    <definedName name="solver_itr" localSheetId="1">2147483647</definedName>
    <definedName name="solver_lhs1" localSheetId="1">'POAI BPIN 2026'!#REF!</definedName>
    <definedName name="solver_lhs2" localSheetId="1">'POAI BPIN 2026'!#REF!</definedName>
    <definedName name="solver_mip" localSheetId="1">2147483647</definedName>
    <definedName name="solver_mni" localSheetId="1">30</definedName>
    <definedName name="solver_mrt" localSheetId="1">0.075</definedName>
    <definedName name="solver_msl" localSheetId="1">2</definedName>
    <definedName name="solver_neg" localSheetId="1">1</definedName>
    <definedName name="solver_nod" localSheetId="1">2147483647</definedName>
    <definedName name="solver_num" localSheetId="1">2</definedName>
    <definedName name="solver_nwt" localSheetId="1">1</definedName>
    <definedName name="solver_opt" localSheetId="1">'POAI BPIN 2026'!#REF!</definedName>
    <definedName name="solver_pre" localSheetId="1">0.000001</definedName>
    <definedName name="solver_rbv" localSheetId="1">2</definedName>
    <definedName name="solver_rel1" localSheetId="1">4</definedName>
    <definedName name="solver_rel2" localSheetId="1">4</definedName>
    <definedName name="solver_rhs1" localSheetId="1">"entero"</definedName>
    <definedName name="solver_rhs2" localSheetId="1">"entero"</definedName>
    <definedName name="solver_rlx" localSheetId="1">2</definedName>
    <definedName name="solver_rsd" localSheetId="1">0</definedName>
    <definedName name="solver_scl" localSheetId="1">2</definedName>
    <definedName name="solver_sho" localSheetId="1">2</definedName>
    <definedName name="solver_ssz" localSheetId="1">100</definedName>
    <definedName name="solver_tim" localSheetId="1">2147483647</definedName>
    <definedName name="solver_tol" localSheetId="1">0.01</definedName>
    <definedName name="solver_typ" localSheetId="1">3</definedName>
    <definedName name="solver_val" localSheetId="1">1200000000</definedName>
    <definedName name="solver_ver" localSheetI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a7I/Ihfs5L8yU4rXVuH0zrxwNBFmW704DCxJFV/REHA="/>
    </ext>
  </extLst>
</workbook>
</file>

<file path=xl/calcChain.xml><?xml version="1.0" encoding="utf-8"?>
<calcChain xmlns="http://schemas.openxmlformats.org/spreadsheetml/2006/main">
  <c r="H48" i="18" l="1"/>
  <c r="H45" i="18"/>
  <c r="G43" i="18"/>
  <c r="H36" i="18"/>
  <c r="G36" i="18"/>
  <c r="G45" i="18" s="1"/>
  <c r="G32" i="18"/>
  <c r="G44" i="18" s="1"/>
  <c r="H31" i="18"/>
  <c r="H32" i="18" s="1"/>
  <c r="H44" i="18" s="1"/>
  <c r="H28" i="18"/>
  <c r="H43" i="18" s="1"/>
  <c r="G28" i="18"/>
  <c r="H27" i="18"/>
  <c r="H26" i="18"/>
  <c r="H21" i="18"/>
  <c r="E20" i="18"/>
  <c r="F20" i="18" s="1"/>
  <c r="G20" i="18" s="1"/>
  <c r="H18" i="18"/>
  <c r="H17" i="18"/>
  <c r="H16" i="18"/>
  <c r="H14" i="18"/>
  <c r="H13" i="18"/>
  <c r="H12" i="18"/>
  <c r="H11" i="18"/>
  <c r="H10" i="18"/>
  <c r="H9" i="18"/>
  <c r="H8" i="18"/>
  <c r="H7" i="18"/>
  <c r="H6" i="18"/>
  <c r="H5" i="18"/>
  <c r="A5" i="15"/>
  <c r="A6" i="15" s="1"/>
  <c r="A7" i="15" s="1"/>
  <c r="A8" i="15" s="1"/>
  <c r="A9" i="15" s="1"/>
  <c r="A10" i="15" s="1"/>
  <c r="A11" i="15" s="1"/>
  <c r="A12" i="15" s="1"/>
  <c r="A13" i="15" s="1"/>
  <c r="A14" i="15" s="1"/>
  <c r="A15" i="15" s="1"/>
  <c r="H20" i="18" l="1"/>
  <c r="G22" i="18"/>
  <c r="G42" i="18" s="1"/>
  <c r="G46" i="18" s="1"/>
  <c r="G49" i="18" s="1"/>
  <c r="H22" i="18"/>
  <c r="H42" i="18" s="1"/>
  <c r="H46" i="18" s="1"/>
  <c r="H49" i="18" s="1"/>
  <c r="Z58" i="14"/>
  <c r="Y58" i="14"/>
  <c r="T58" i="14"/>
  <c r="AC57" i="14"/>
  <c r="Z57" i="14"/>
  <c r="Y57" i="14"/>
  <c r="U57" i="14"/>
  <c r="S57" i="14"/>
  <c r="M57" i="14"/>
  <c r="X56" i="14"/>
  <c r="X57" i="14" s="1"/>
  <c r="W56" i="14"/>
  <c r="V56" i="14"/>
  <c r="U56" i="14"/>
  <c r="X55" i="14"/>
  <c r="W55" i="14"/>
  <c r="V55" i="14"/>
  <c r="V57" i="14" s="1"/>
  <c r="U55" i="14"/>
  <c r="X54" i="14"/>
  <c r="W54" i="14"/>
  <c r="W57" i="14" s="1"/>
  <c r="V54" i="14"/>
  <c r="U54" i="14"/>
  <c r="T54" i="14"/>
  <c r="AC50" i="14"/>
  <c r="Z50" i="14"/>
  <c r="Y50" i="14"/>
  <c r="S50" i="14"/>
  <c r="S58" i="14" s="1"/>
  <c r="AE43" i="14" s="1"/>
  <c r="M50" i="14"/>
  <c r="X49" i="14"/>
  <c r="W49" i="14"/>
  <c r="V49" i="14"/>
  <c r="V50" i="14" s="1"/>
  <c r="U49" i="14"/>
  <c r="X48" i="14"/>
  <c r="W48" i="14"/>
  <c r="W50" i="14" s="1"/>
  <c r="V48" i="14"/>
  <c r="U48" i="14"/>
  <c r="X47" i="14"/>
  <c r="X50" i="14" s="1"/>
  <c r="W47" i="14"/>
  <c r="V47" i="14"/>
  <c r="U47" i="14"/>
  <c r="U50" i="14" s="1"/>
  <c r="T47" i="14"/>
  <c r="Y42" i="14"/>
  <c r="AC41" i="14"/>
  <c r="Z41" i="14"/>
  <c r="Y41" i="14"/>
  <c r="W41" i="14"/>
  <c r="V41" i="14"/>
  <c r="S41" i="14"/>
  <c r="M41" i="14"/>
  <c r="X40" i="14"/>
  <c r="W40" i="14"/>
  <c r="V40" i="14"/>
  <c r="U40" i="14"/>
  <c r="X39" i="14"/>
  <c r="W39" i="14"/>
  <c r="V39" i="14"/>
  <c r="U39" i="14"/>
  <c r="X38" i="14"/>
  <c r="W38" i="14"/>
  <c r="V38" i="14"/>
  <c r="U38" i="14"/>
  <c r="X37" i="14"/>
  <c r="W37" i="14"/>
  <c r="V37" i="14"/>
  <c r="U37" i="14"/>
  <c r="X36" i="14"/>
  <c r="W36" i="14"/>
  <c r="V36" i="14"/>
  <c r="U36" i="14"/>
  <c r="X35" i="14"/>
  <c r="X41" i="14" s="1"/>
  <c r="W35" i="14"/>
  <c r="V35" i="14"/>
  <c r="U35" i="14"/>
  <c r="U41" i="14" s="1"/>
  <c r="T35" i="14"/>
  <c r="AC32" i="14"/>
  <c r="Z32" i="14"/>
  <c r="Y32" i="14"/>
  <c r="X32" i="14"/>
  <c r="U32" i="14"/>
  <c r="U42" i="14" s="1"/>
  <c r="S32" i="14"/>
  <c r="S42" i="14" s="1"/>
  <c r="AE9" i="14" s="1"/>
  <c r="M32" i="14"/>
  <c r="X31" i="14"/>
  <c r="W31" i="14"/>
  <c r="V31" i="14"/>
  <c r="U31" i="14"/>
  <c r="X30" i="14"/>
  <c r="W30" i="14"/>
  <c r="V30" i="14"/>
  <c r="U30" i="14"/>
  <c r="X29" i="14"/>
  <c r="W29" i="14"/>
  <c r="V29" i="14"/>
  <c r="U29" i="14"/>
  <c r="X28" i="14"/>
  <c r="W28" i="14"/>
  <c r="V28" i="14"/>
  <c r="U28" i="14"/>
  <c r="X27" i="14"/>
  <c r="W27" i="14"/>
  <c r="V27" i="14"/>
  <c r="U27" i="14"/>
  <c r="X26" i="14"/>
  <c r="W26" i="14"/>
  <c r="V26" i="14"/>
  <c r="U26" i="14"/>
  <c r="X25" i="14"/>
  <c r="W25" i="14"/>
  <c r="V25" i="14"/>
  <c r="U25" i="14"/>
  <c r="X24" i="14"/>
  <c r="W24" i="14"/>
  <c r="W32" i="14" s="1"/>
  <c r="W42" i="14" s="1"/>
  <c r="V24" i="14"/>
  <c r="V32" i="14" s="1"/>
  <c r="V42" i="14" s="1"/>
  <c r="U24" i="14"/>
  <c r="T24" i="14"/>
  <c r="AC21" i="14"/>
  <c r="Z21" i="14"/>
  <c r="Z42" i="14" s="1"/>
  <c r="Y21" i="14"/>
  <c r="S21" i="14"/>
  <c r="M21" i="14"/>
  <c r="X20" i="14"/>
  <c r="W20" i="14"/>
  <c r="V20" i="14"/>
  <c r="U20" i="14"/>
  <c r="X19" i="14"/>
  <c r="W19" i="14"/>
  <c r="V19" i="14"/>
  <c r="U19" i="14"/>
  <c r="X18" i="14"/>
  <c r="W18" i="14"/>
  <c r="V18" i="14"/>
  <c r="U18" i="14"/>
  <c r="X17" i="14"/>
  <c r="W17" i="14"/>
  <c r="V17" i="14"/>
  <c r="U17" i="14"/>
  <c r="X16" i="14"/>
  <c r="W16" i="14"/>
  <c r="V16" i="14"/>
  <c r="U16" i="14"/>
  <c r="X15" i="14"/>
  <c r="W15" i="14"/>
  <c r="V15" i="14"/>
  <c r="U15" i="14"/>
  <c r="X14" i="14"/>
  <c r="X21" i="14" s="1"/>
  <c r="W14" i="14"/>
  <c r="W21" i="14" s="1"/>
  <c r="V14" i="14"/>
  <c r="V21" i="14" s="1"/>
  <c r="U14" i="14"/>
  <c r="U21" i="14" s="1"/>
  <c r="T14" i="14"/>
  <c r="T42" i="14" s="1"/>
  <c r="X42" i="14" l="1"/>
  <c r="R19" i="7" l="1"/>
  <c r="T17" i="7"/>
  <c r="T16" i="7"/>
  <c r="T15" i="7"/>
  <c r="T14" i="7"/>
  <c r="S13" i="7"/>
  <c r="R13" i="7"/>
  <c r="T13" i="7" s="1"/>
  <c r="Q13" i="7"/>
  <c r="S12" i="7"/>
  <c r="R12" i="7"/>
  <c r="T12" i="7" s="1"/>
  <c r="Q12" i="7"/>
  <c r="S11" i="7"/>
  <c r="R11" i="7"/>
  <c r="T11" i="7" s="1"/>
  <c r="Q11" i="7"/>
  <c r="S10" i="7"/>
  <c r="R10" i="7"/>
  <c r="T10" i="7" s="1"/>
  <c r="Q10" i="7"/>
  <c r="S9" i="7"/>
  <c r="R9" i="7"/>
  <c r="T9" i="7" s="1"/>
  <c r="Q9" i="7"/>
  <c r="S8" i="7"/>
  <c r="R8" i="7"/>
  <c r="T8" i="7" s="1"/>
  <c r="Q8" i="7"/>
  <c r="S7" i="7"/>
  <c r="R7" i="7"/>
  <c r="T7" i="7" s="1"/>
  <c r="S6" i="7"/>
  <c r="R6" i="7"/>
  <c r="T6" i="7" s="1"/>
  <c r="S5" i="7"/>
  <c r="S19" i="7" s="1"/>
  <c r="R5" i="7"/>
  <c r="T4" i="7"/>
  <c r="X79" i="6"/>
  <c r="W79" i="6"/>
  <c r="U79" i="6"/>
  <c r="V75" i="6"/>
  <c r="V69" i="6"/>
  <c r="V79" i="6" s="1"/>
  <c r="X63" i="6"/>
  <c r="W63" i="6"/>
  <c r="V63" i="6"/>
  <c r="U63" i="6"/>
  <c r="V54" i="6"/>
  <c r="V35" i="6"/>
  <c r="V12" i="6"/>
  <c r="T5" i="7" l="1"/>
  <c r="T19"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Jorge Enrique Jimenez Guacaneme</author>
    <author/>
    <author>Claudia Patricia Carvajal Diosa</author>
    <author>Dorian Alberto Muñoz Rodas</author>
    <author>cpcarvajal</author>
    <author>TOSHIBA</author>
  </authors>
  <commentList>
    <comment ref="B8" authorId="0" shapeId="0" xr:uid="{2790B9BF-6698-4245-B8E9-EDD6B905E03F}">
      <text>
        <r>
          <rPr>
            <b/>
            <sz val="11"/>
            <color indexed="81"/>
            <rFont val="Tahoma"/>
            <family val="2"/>
          </rPr>
          <t>OAP-Minambiente: Anote el nombre completo del Instituto de Investigación Ambiental</t>
        </r>
      </text>
    </comment>
    <comment ref="B9" authorId="0" shapeId="0" xr:uid="{B1D76C36-C1A6-47DD-B0B2-FEDC8779E84C}">
      <text>
        <r>
          <rPr>
            <b/>
            <sz val="11"/>
            <color indexed="81"/>
            <rFont val="Tahoma"/>
            <family val="2"/>
          </rPr>
          <t>OAP-Minambiente: El nombre debe coincidir con el titulo del proyecto registrado en el PIIP.</t>
        </r>
        <r>
          <rPr>
            <sz val="9"/>
            <color indexed="81"/>
            <rFont val="Tahoma"/>
            <family val="2"/>
          </rPr>
          <t xml:space="preserve">
</t>
        </r>
      </text>
    </comment>
    <comment ref="C9" authorId="1" shapeId="0" xr:uid="{E23058CD-76D3-4093-8C18-77BD5B0869C2}">
      <text>
        <r>
          <rPr>
            <sz val="12"/>
            <color theme="1"/>
            <rFont val="Calibri"/>
            <family val="2"/>
            <scheme val="minor"/>
          </rPr>
          <t>======
ID#AAABBC418bM
tc={0E00B229-54FE-4540-994E-1A6C547B8AD2}    (2023-11-21 03:00:02)
[Comentario encadenado]
Su versión de Excel le permite leer este comentario encadenado; sin embargo, las ediciones que se apliquen se quitarán si el archivo se abre en una versión más reciente de Excel. Más información: https://go.microsoft.com/fwlink/?linkid=870924
Comentario:
    Esto viene del BPIN de INVESTIGACIÖN</t>
        </r>
      </text>
    </comment>
    <comment ref="B10" authorId="2" shapeId="0" xr:uid="{CF2F8428-F5C7-41E4-99DC-9364860BA55B}">
      <text>
        <r>
          <rPr>
            <b/>
            <sz val="11"/>
            <color indexed="81"/>
            <rFont val="Tahoma"/>
            <family val="2"/>
          </rPr>
          <t>OAP - Minambiente:</t>
        </r>
        <r>
          <rPr>
            <sz val="11"/>
            <color indexed="81"/>
            <rFont val="Tahoma"/>
            <family val="2"/>
          </rPr>
          <t xml:space="preserve">
El objetivo general debe contener como mínimo:
(1) la acción que se espera realizar, (2) el objeto sobre el cual recae la acción y (3) elementos adicionales de contexto o descriptivos. 
Debe proveer una solución al problema o necesidad previamente identificada. Debe iniciar con verbo en infinitivo (ar, er, ir).
 Ver guía de los 7 pasos 2014.
</t>
        </r>
      </text>
    </comment>
    <comment ref="AE11" authorId="3" shapeId="0" xr:uid="{B3CB5769-2281-4938-9108-DEF76AB93B94}">
      <text>
        <r>
          <rPr>
            <b/>
            <sz val="9"/>
            <color indexed="81"/>
            <rFont val="Tahoma"/>
            <family val="2"/>
          </rPr>
          <t>Destacar en esta columna situaciones extraordinarias que se presenten en la ejecución del proyecto. 
Ejemplo modificaciones o traslados presupuestales, precisión en mestas , productos o subproductos a alcanzar. Destacar aspectos especiales o extraordinarias.
Esta columna no es de reporte de gestión</t>
        </r>
        <r>
          <rPr>
            <sz val="9"/>
            <color indexed="81"/>
            <rFont val="Tahoma"/>
            <family val="2"/>
          </rPr>
          <t xml:space="preserve">
</t>
        </r>
      </text>
    </comment>
    <comment ref="B12" authorId="0" shapeId="0" xr:uid="{B6A9DC2F-4C08-440C-99C1-330903FEAD8C}">
      <text>
        <r>
          <rPr>
            <b/>
            <sz val="11"/>
            <color indexed="81"/>
            <rFont val="Tahoma"/>
            <family val="2"/>
          </rPr>
          <t xml:space="preserve">OAP-MADS:
</t>
        </r>
        <r>
          <rPr>
            <sz val="11"/>
            <color indexed="81"/>
            <rFont val="Tahoma"/>
            <family val="2"/>
          </rPr>
          <t>son los medios cuantificables que llevarán al cumplimiento del objetivo general. Surgen de pasar a positivo las causas del problema.</t>
        </r>
        <r>
          <rPr>
            <sz val="9"/>
            <color indexed="81"/>
            <rFont val="Tahoma"/>
            <family val="2"/>
          </rPr>
          <t xml:space="preserve">
</t>
        </r>
      </text>
    </comment>
    <comment ref="C12" authorId="0" shapeId="0" xr:uid="{02FAC181-07FC-47CD-97F0-74A999172327}">
      <text>
        <r>
          <rPr>
            <b/>
            <sz val="11"/>
            <color indexed="81"/>
            <rFont val="Tahoma"/>
            <family val="2"/>
          </rPr>
          <t xml:space="preserve">OAP-Minambiente: </t>
        </r>
        <r>
          <rPr>
            <sz val="11"/>
            <color indexed="81"/>
            <rFont val="Tahoma"/>
            <family val="2"/>
          </rPr>
          <t>Ver bases del PND 4. Transformación productiva internacionalización y acción climática y 1. Ordenamiento del territorio alrededor del agua y justicia ambiental</t>
        </r>
      </text>
    </comment>
    <comment ref="D12" authorId="0" shapeId="0" xr:uid="{8A9A6661-D99D-44BC-BAEB-E4BB803E0463}">
      <text>
        <r>
          <rPr>
            <sz val="11"/>
            <color indexed="81"/>
            <rFont val="Tahoma"/>
            <family val="2"/>
          </rPr>
          <t>OAP- Minambiente: enuncie programa estratégico temático o programa estratégico instrumental con el que se articula el producto.</t>
        </r>
        <r>
          <rPr>
            <b/>
            <sz val="11"/>
            <color indexed="81"/>
            <rFont val="Tahoma"/>
            <family val="2"/>
          </rPr>
          <t xml:space="preserve">
</t>
        </r>
        <r>
          <rPr>
            <sz val="11"/>
            <color indexed="81"/>
            <rFont val="Tahoma"/>
            <family val="2"/>
          </rPr>
          <t xml:space="preserve">
</t>
        </r>
      </text>
    </comment>
    <comment ref="E12" authorId="0" shapeId="0" xr:uid="{EF578608-2410-47B9-BB65-A07C84FAD009}">
      <text>
        <r>
          <rPr>
            <b/>
            <sz val="11"/>
            <color indexed="81"/>
            <rFont val="Tahoma"/>
            <family val="2"/>
          </rPr>
          <t>OAP-Minambiente: Enuncie la Meta:</t>
        </r>
        <r>
          <rPr>
            <sz val="11"/>
            <color indexed="81"/>
            <rFont val="Tahoma"/>
            <family val="2"/>
          </rPr>
          <t xml:space="preserve"> Ver bases del PND</t>
        </r>
      </text>
    </comment>
    <comment ref="F12" authorId="0" shapeId="0" xr:uid="{64D5A397-84C4-457F-BD54-872510ACD192}">
      <text>
        <r>
          <rPr>
            <b/>
            <sz val="11"/>
            <color indexed="81"/>
            <rFont val="Tahoma"/>
            <family val="2"/>
          </rPr>
          <t>OAP- Minambiente</t>
        </r>
        <r>
          <rPr>
            <sz val="11"/>
            <color indexed="81"/>
            <rFont val="Tahoma"/>
            <family val="2"/>
          </rPr>
          <t xml:space="preserve">: Describir la actividad del PICIA del Instituto, que se encuentra articulado con el producto </t>
        </r>
      </text>
    </comment>
    <comment ref="G12" authorId="4" shapeId="0" xr:uid="{BDF40B04-656F-48B6-8A26-8C33DA3705A1}">
      <text>
        <r>
          <rPr>
            <b/>
            <sz val="11"/>
            <color indexed="81"/>
            <rFont val="Tahoma"/>
            <family val="2"/>
          </rPr>
          <t>OAP - Minambiente:
Identifique cual es el producto que le permite alcanzar el objetivo específico.</t>
        </r>
        <r>
          <rPr>
            <sz val="9"/>
            <color indexed="81"/>
            <rFont val="Tahoma"/>
            <family val="2"/>
          </rPr>
          <t xml:space="preserve">
 </t>
        </r>
      </text>
    </comment>
    <comment ref="H12" authorId="4" shapeId="0" xr:uid="{900D408A-DC86-48F9-ABFC-3EADEF817269}">
      <text>
        <r>
          <rPr>
            <b/>
            <sz val="11"/>
            <color indexed="81"/>
            <rFont val="Tahoma"/>
            <family val="2"/>
          </rPr>
          <t>OAP - Minambiente:</t>
        </r>
        <r>
          <rPr>
            <sz val="11"/>
            <color indexed="81"/>
            <rFont val="Tahoma"/>
            <family val="2"/>
          </rPr>
          <t xml:space="preserve">
El indicador de producto se construye a partir del producto que le permite alcanzar el objetivo específico adicionando la condición deseada según opciones del PIIP ( Ejm: realizada(o), implementada(o), etc.).</t>
        </r>
        <r>
          <rPr>
            <sz val="9"/>
            <color indexed="81"/>
            <rFont val="Tahoma"/>
            <family val="2"/>
          </rPr>
          <t xml:space="preserve">
 </t>
        </r>
      </text>
    </comment>
    <comment ref="I12" authorId="4" shapeId="0" xr:uid="{574C5B9F-D2E4-4C3F-ABBC-4B12B36F7512}">
      <text>
        <r>
          <rPr>
            <b/>
            <sz val="11"/>
            <color indexed="81"/>
            <rFont val="Tahoma"/>
            <family val="2"/>
          </rPr>
          <t>OAP - Minambiente:</t>
        </r>
        <r>
          <rPr>
            <sz val="11"/>
            <color indexed="81"/>
            <rFont val="Tahoma"/>
            <family val="2"/>
          </rPr>
          <t xml:space="preserve">
Identifique el valor numérico de la meta del Indicador de producto que espera obtener en la vigencia.</t>
        </r>
      </text>
    </comment>
    <comment ref="M12" authorId="5" shapeId="0" xr:uid="{71F513E7-8F9F-4E48-B53C-49982679BE67}">
      <text>
        <r>
          <rPr>
            <b/>
            <sz val="9"/>
            <color indexed="81"/>
            <rFont val="Tahoma"/>
            <family val="2"/>
          </rPr>
          <t>OAP Minambiente:</t>
        </r>
        <r>
          <rPr>
            <sz val="9"/>
            <color indexed="81"/>
            <rFont val="Tahoma"/>
            <family val="2"/>
          </rPr>
          <t xml:space="preserve">
Qué tanto contribuye la actividad a la consecución del objetivo. La sumatoria debe ser 100% para el objetivo</t>
        </r>
      </text>
    </comment>
    <comment ref="N12" authorId="0" shapeId="0" xr:uid="{2BC31C1F-B0EA-4D5C-92BB-DC916B5C6E6C}">
      <text>
        <r>
          <rPr>
            <b/>
            <sz val="11"/>
            <color indexed="81"/>
            <rFont val="Tahoma"/>
            <family val="2"/>
          </rPr>
          <t xml:space="preserve">OAP-Minambiente. </t>
        </r>
        <r>
          <rPr>
            <sz val="11"/>
            <color indexed="81"/>
            <rFont val="Tahoma"/>
            <family val="2"/>
          </rPr>
          <t xml:space="preserve">es la acción que contribuye a la transformación de insumos en productos. Debe ser coherente con </t>
        </r>
      </text>
    </comment>
    <comment ref="O12" authorId="3" shapeId="0" xr:uid="{40AD352B-3731-422E-AF70-96164A0E8A41}">
      <text>
        <r>
          <rPr>
            <sz val="9"/>
            <color indexed="81"/>
            <rFont val="Tahoma"/>
            <family val="2"/>
          </rPr>
          <t xml:space="preserve">
DESCRIBA EL PORCENTAJE DE AVANCE ESTIMADO RELACIONADO CON LOS SUBPRODUCTOS A ENTREGAR EN ESTE TRIMESTRE. 
DEBE SER ACUMULADO HASTA LLEGAR AL 100%
</t>
        </r>
      </text>
    </comment>
    <comment ref="P12" authorId="3" shapeId="0" xr:uid="{566D55C2-2B7F-4719-B676-1503903C75BD}">
      <text>
        <r>
          <rPr>
            <sz val="9"/>
            <color indexed="81"/>
            <rFont val="Tahoma"/>
            <family val="2"/>
          </rPr>
          <t xml:space="preserve">DESCRIBA EL PORCENTA JE DE AVANCE ESTIMADO RELACIONADO CON LOS SUBPRODUCTOS A ENTREGAR EN ESTE TRIMESTRE. DEBE SER ACUMULADO HASTA LLEGAR AL 100%
</t>
        </r>
      </text>
    </comment>
    <comment ref="Q12" authorId="3" shapeId="0" xr:uid="{20058753-81FB-485E-8DA2-5203F77D3952}">
      <text>
        <r>
          <rPr>
            <sz val="9"/>
            <color indexed="81"/>
            <rFont val="Tahoma"/>
            <family val="2"/>
          </rPr>
          <t xml:space="preserve">DESCRIBA EL PORCENTA JE DE AVANCE ESTIMADO RELACIONADO CON LOS SUBPRODUCTOS A ENTREGAR EN ESTE TRIMESTRE. DEBE SER ACUMULADO HASTA LLEGAR AL 100%
</t>
        </r>
      </text>
    </comment>
    <comment ref="R12" authorId="3" shapeId="0" xr:uid="{9A174129-B173-497B-85E2-82B882489661}">
      <text>
        <r>
          <rPr>
            <sz val="9"/>
            <color indexed="81"/>
            <rFont val="Tahoma"/>
            <family val="2"/>
          </rPr>
          <t xml:space="preserve">DESCRIBA EL PORCENTA JE DE AVANCE ESTIMADO RELACIONADO CON LOS SUBPRODUCTOS A ENTREGAR EN ESTE TRIMESTRE. DEBE SER ACUMULADO HASTA LLEGAR AL 100%
</t>
        </r>
      </text>
    </comment>
    <comment ref="U12" authorId="5" shapeId="0" xr:uid="{5E294064-88D0-45CC-BF8F-62416EB3E1C5}">
      <text>
        <r>
          <rPr>
            <b/>
            <sz val="9"/>
            <color indexed="81"/>
            <rFont val="Tahoma"/>
            <family val="2"/>
          </rPr>
          <t>OAP Minambiente:</t>
        </r>
        <r>
          <rPr>
            <sz val="9"/>
            <color indexed="81"/>
            <rFont val="Tahoma"/>
            <family val="2"/>
          </rPr>
          <t xml:space="preserve">
Valor del presupuesto programado para la actividad en el trimestre (ACUMULADO)</t>
        </r>
      </text>
    </comment>
    <comment ref="AA12" authorId="0" shapeId="0" xr:uid="{ECE6149E-BE70-4B3A-845B-C3F311AAF0AB}">
      <text>
        <r>
          <rPr>
            <b/>
            <sz val="9"/>
            <color indexed="81"/>
            <rFont val="Tahoma"/>
            <family val="2"/>
          </rPr>
          <t xml:space="preserve">OAP - Minambiente: </t>
        </r>
        <r>
          <rPr>
            <sz val="11"/>
            <color indexed="81"/>
            <rFont val="Tahoma"/>
            <family val="2"/>
          </rPr>
          <t>Reporte el % de avance de la actividad acumulado  para este  trimestre con respecto al porcentaje de avance estimado que se había programado   en las columnas de REFERENTES DE SEGUIMIENTO</t>
        </r>
        <r>
          <rPr>
            <sz val="9"/>
            <color indexed="81"/>
            <rFont val="Tahoma"/>
            <family val="2"/>
          </rPr>
          <t xml:space="preserve">
</t>
        </r>
        <r>
          <rPr>
            <sz val="11"/>
            <color indexed="81"/>
            <rFont val="Tahoma"/>
            <family val="2"/>
          </rPr>
          <t>Este % es acumulado en cada trimestre y debe ser coherente frente a los subproductos y productos que se plantearon entregar . Su valor va de 0 a 100</t>
        </r>
      </text>
    </comment>
    <comment ref="AB12" authorId="3" shapeId="0" xr:uid="{7D26B10A-C64B-4443-9346-1B76BDAB8436}">
      <text>
        <r>
          <rPr>
            <b/>
            <sz val="9"/>
            <color indexed="81"/>
            <rFont val="Tahoma"/>
            <family val="2"/>
          </rPr>
          <t>Relacione el avance para el indicador de producto y describa brevemente  el avance trimestral sobre los alcances obtenidos durante la ejecución del proyecto en cuanto al subproductos y productos programados 
Relacionar donde se encuentran los registros, informes  o evidencias de los avances logrados (URL de portales web, sistema de información, bases de datos, etc.). Anexar el producto en lo posible</t>
        </r>
      </text>
    </comment>
    <comment ref="AC12" authorId="3" shapeId="0" xr:uid="{B8E450D6-14B2-4FF5-AB12-6E96F0378213}">
      <text>
        <r>
          <rPr>
            <b/>
            <sz val="9"/>
            <color indexed="81"/>
            <rFont val="Tahoma"/>
            <family val="2"/>
          </rPr>
          <t>Porcentaje acumulado total de la contribución de cada actividad a la consecución del objetivo</t>
        </r>
      </text>
    </comment>
    <comment ref="AD12" authorId="3" shapeId="0" xr:uid="{6EE040A0-3898-4575-9354-9A27B33C8363}">
      <text>
        <r>
          <rPr>
            <sz val="12"/>
            <color indexed="81"/>
            <rFont val="Tahoma"/>
            <family val="2"/>
          </rPr>
          <t>A final del  cada vigencia  considerando los referentes de planeación estratégica (metas PND, PENIA, PICIA) se debe realizar una evaluación del impacto d ela gestión, determinando cuales fueron los logros y resultados obtenidos frente a lo esperado.  Identificar el  impacto de la gestión reconociendo los beneficios socio ambientales. Este análisis es apreciativo y se apoya en información de línea base antes de iniciar el proyecto identificando los cambios logrados. la Evaluación es coherente con la cadena de valor en su ciclo: insumo-proceso-producto-resultado e impacto</t>
        </r>
        <r>
          <rPr>
            <sz val="9"/>
            <color indexed="81"/>
            <rFont val="Tahoma"/>
            <family val="2"/>
          </rPr>
          <t xml:space="preserve">
</t>
        </r>
        <r>
          <rPr>
            <sz val="12"/>
            <color indexed="81"/>
            <rFont val="Tahoma"/>
            <family val="2"/>
          </rPr>
          <t>Relacionar donde se encuentran los registros, informes  o evidencias de los impactos logrados (URL de portales web, sistema de información, etc.)</t>
        </r>
      </text>
    </comment>
    <comment ref="S13" authorId="0" shapeId="0" xr:uid="{629B8D89-919F-42C4-BD5F-91202383D5F7}">
      <text>
        <r>
          <rPr>
            <sz val="11"/>
            <color indexed="81"/>
            <rFont val="Tahoma"/>
            <family val="2"/>
          </rPr>
          <t>OAP-Minambiente: Se identifica el valor por cada una de las actividades.</t>
        </r>
      </text>
    </comment>
    <comment ref="T13" authorId="0" shapeId="0" xr:uid="{C9AD5E30-C12F-4212-984A-BA3F86EB4D8C}">
      <text>
        <r>
          <rPr>
            <sz val="11"/>
            <color indexed="81"/>
            <rFont val="Tahoma"/>
            <family val="2"/>
          </rPr>
          <t>OAP-Minambiente: Se identifica el valor por cada objetivo- sumatoria de los valores de cada una de las actividades que correspondan al objetivo.</t>
        </r>
      </text>
    </comment>
    <comment ref="Y13" authorId="0" shapeId="0" xr:uid="{D7AF96E5-B890-4F97-9139-29ADD2FFF3D3}">
      <text>
        <r>
          <rPr>
            <sz val="11"/>
            <color indexed="81"/>
            <rFont val="Tahoma"/>
            <family val="2"/>
          </rPr>
          <t>OAP-Minambiente: escribir el valor de acuerdo a los contratos ya suscritos para la ejecución del proyecto</t>
        </r>
        <r>
          <rPr>
            <b/>
            <sz val="9"/>
            <color indexed="81"/>
            <rFont val="Tahoma"/>
            <family val="2"/>
          </rPr>
          <t xml:space="preserve">.
</t>
        </r>
      </text>
    </comment>
    <comment ref="Z13" authorId="0" shapeId="0" xr:uid="{8586B08F-8FAB-48A9-B596-A7B044C02022}">
      <text>
        <r>
          <rPr>
            <sz val="11"/>
            <color indexed="81"/>
            <rFont val="Tahoma"/>
            <family val="2"/>
          </rPr>
          <t>OAP-Minambiente: Escribir el valor realmente pagado por los anticipos, productos o servicios recibidos</t>
        </r>
        <r>
          <rPr>
            <sz val="9"/>
            <color indexed="81"/>
            <rFont val="Tahoma"/>
            <family val="2"/>
          </rPr>
          <t xml:space="preserve">
</t>
        </r>
      </text>
    </comment>
    <comment ref="B22" authorId="0" shapeId="0" xr:uid="{F590F15C-6AB7-49EA-9881-642214A52A46}">
      <text>
        <r>
          <rPr>
            <b/>
            <sz val="11"/>
            <color indexed="81"/>
            <rFont val="Tahoma"/>
            <family val="2"/>
          </rPr>
          <t xml:space="preserve">OAP-MADS:
</t>
        </r>
        <r>
          <rPr>
            <sz val="11"/>
            <color indexed="81"/>
            <rFont val="Tahoma"/>
            <family val="2"/>
          </rPr>
          <t>son los medios cuantificables que llevarán al cumplimiento del objetivo general. Surgen de pasar a positivo las causas del problema.</t>
        </r>
        <r>
          <rPr>
            <sz val="9"/>
            <color indexed="81"/>
            <rFont val="Tahoma"/>
            <family val="2"/>
          </rPr>
          <t xml:space="preserve">
</t>
        </r>
      </text>
    </comment>
    <comment ref="C22" authorId="0" shapeId="0" xr:uid="{4C0E35CA-1D41-4B1A-AB6E-2C6E797C60F5}">
      <text>
        <r>
          <rPr>
            <b/>
            <sz val="11"/>
            <color indexed="81"/>
            <rFont val="Tahoma"/>
            <family val="2"/>
          </rPr>
          <t xml:space="preserve">OAP-Minambiente: </t>
        </r>
        <r>
          <rPr>
            <sz val="11"/>
            <color indexed="81"/>
            <rFont val="Tahoma"/>
            <family val="2"/>
          </rPr>
          <t>Ver bases del PND 4. Transformación productiva internacionalización y acción climática y 1. Ordenamiento del territorio alrededor del agua y justicia ambiental</t>
        </r>
      </text>
    </comment>
    <comment ref="D22" authorId="0" shapeId="0" xr:uid="{D4CD37D9-CDF9-4ED9-AA58-2C2F24BA7028}">
      <text>
        <r>
          <rPr>
            <sz val="11"/>
            <color indexed="81"/>
            <rFont val="Tahoma"/>
            <family val="2"/>
          </rPr>
          <t>OAP- Minambiente: enuncie programa estratégico temático o programa estratégico instrumental con el que se articula el producto.</t>
        </r>
        <r>
          <rPr>
            <b/>
            <sz val="11"/>
            <color indexed="81"/>
            <rFont val="Tahoma"/>
            <family val="2"/>
          </rPr>
          <t xml:space="preserve">
</t>
        </r>
        <r>
          <rPr>
            <sz val="11"/>
            <color indexed="81"/>
            <rFont val="Tahoma"/>
            <family val="2"/>
          </rPr>
          <t xml:space="preserve">
</t>
        </r>
      </text>
    </comment>
    <comment ref="E22" authorId="0" shapeId="0" xr:uid="{6E874764-7995-4A08-ACCF-240B4CA803AD}">
      <text>
        <r>
          <rPr>
            <b/>
            <sz val="11"/>
            <color indexed="81"/>
            <rFont val="Tahoma"/>
            <family val="2"/>
          </rPr>
          <t>OAP-Minambiente: Enuncie la Meta:</t>
        </r>
        <r>
          <rPr>
            <sz val="11"/>
            <color indexed="81"/>
            <rFont val="Tahoma"/>
            <family val="2"/>
          </rPr>
          <t xml:space="preserve"> Ver bases del PND</t>
        </r>
      </text>
    </comment>
    <comment ref="F22" authorId="0" shapeId="0" xr:uid="{B8413519-1CF1-4C29-B9EF-5C05BA90B305}">
      <text>
        <r>
          <rPr>
            <b/>
            <sz val="11"/>
            <color indexed="81"/>
            <rFont val="Tahoma"/>
            <family val="2"/>
          </rPr>
          <t>OAP- Minambiente</t>
        </r>
        <r>
          <rPr>
            <sz val="11"/>
            <color indexed="81"/>
            <rFont val="Tahoma"/>
            <family val="2"/>
          </rPr>
          <t xml:space="preserve">: Describir la actividad del PICIA del Instituto, que se encuentra articulado con el producto </t>
        </r>
      </text>
    </comment>
    <comment ref="G22" authorId="4" shapeId="0" xr:uid="{4F4D44C9-7DD9-4ABB-A694-FFA6C87F2584}">
      <text>
        <r>
          <rPr>
            <b/>
            <sz val="11"/>
            <color indexed="81"/>
            <rFont val="Tahoma"/>
            <family val="2"/>
          </rPr>
          <t>OAP - Minambiente:
Identifique cual es el producto que le permite alcanzar el objetivo específico.</t>
        </r>
        <r>
          <rPr>
            <sz val="9"/>
            <color indexed="81"/>
            <rFont val="Tahoma"/>
            <family val="2"/>
          </rPr>
          <t xml:space="preserve">
 </t>
        </r>
      </text>
    </comment>
    <comment ref="H22" authorId="4" shapeId="0" xr:uid="{F7A43543-7069-4AD3-865A-65F7E7A35177}">
      <text>
        <r>
          <rPr>
            <b/>
            <sz val="11"/>
            <color indexed="81"/>
            <rFont val="Tahoma"/>
            <family val="2"/>
          </rPr>
          <t>OAP - Minambiente:</t>
        </r>
        <r>
          <rPr>
            <sz val="11"/>
            <color indexed="81"/>
            <rFont val="Tahoma"/>
            <family val="2"/>
          </rPr>
          <t xml:space="preserve">
El indicador de producto se construye a partir del producto que le permite alcanzar el objetivo específico adicionando la condición deseada según opciones del PIIP ( Ejm: realizada(o), implementada(o), etc.).</t>
        </r>
        <r>
          <rPr>
            <sz val="9"/>
            <color indexed="81"/>
            <rFont val="Tahoma"/>
            <family val="2"/>
          </rPr>
          <t xml:space="preserve">
 </t>
        </r>
      </text>
    </comment>
    <comment ref="I22" authorId="4" shapeId="0" xr:uid="{5207C9F0-72BC-4CA8-9201-A0B81CA4075C}">
      <text>
        <r>
          <rPr>
            <b/>
            <sz val="11"/>
            <color indexed="81"/>
            <rFont val="Tahoma"/>
            <family val="2"/>
          </rPr>
          <t>OAP - Minambiente:</t>
        </r>
        <r>
          <rPr>
            <sz val="11"/>
            <color indexed="81"/>
            <rFont val="Tahoma"/>
            <family val="2"/>
          </rPr>
          <t xml:space="preserve">
Identifique el valor numérico de la meta del Indicador de producto que espera obtener en la vigencia.</t>
        </r>
      </text>
    </comment>
    <comment ref="M22" authorId="5" shapeId="0" xr:uid="{2C0F0422-C49E-4B73-81B3-567197EEAD40}">
      <text>
        <r>
          <rPr>
            <b/>
            <sz val="9"/>
            <color indexed="81"/>
            <rFont val="Tahoma"/>
            <family val="2"/>
          </rPr>
          <t>OAP Minambiente:</t>
        </r>
        <r>
          <rPr>
            <sz val="9"/>
            <color indexed="81"/>
            <rFont val="Tahoma"/>
            <family val="2"/>
          </rPr>
          <t xml:space="preserve">
Qué tanto contribuye la actividad a la consecución del objetivo. La sumatoria debe ser 100% para el objetivo</t>
        </r>
      </text>
    </comment>
    <comment ref="N22" authorId="0" shapeId="0" xr:uid="{1C8BBCB6-3AC0-450A-8A1E-6FE1073E51BB}">
      <text>
        <r>
          <rPr>
            <b/>
            <sz val="11"/>
            <color indexed="81"/>
            <rFont val="Tahoma"/>
            <family val="2"/>
          </rPr>
          <t xml:space="preserve">OAP-Minambiente. </t>
        </r>
        <r>
          <rPr>
            <sz val="11"/>
            <color indexed="81"/>
            <rFont val="Tahoma"/>
            <family val="2"/>
          </rPr>
          <t xml:space="preserve">es la acción que contribuye a la transformación de insumos en productos. Debe ser coherente con </t>
        </r>
      </text>
    </comment>
    <comment ref="O22" authorId="3" shapeId="0" xr:uid="{1B081AB0-F9D7-4E0F-BF10-7CEC136539B7}">
      <text>
        <r>
          <rPr>
            <sz val="9"/>
            <color indexed="81"/>
            <rFont val="Tahoma"/>
            <family val="2"/>
          </rPr>
          <t xml:space="preserve">
DESCRIBA EL PORCENTAJE DE AVANCE ESTIMADO RELACIONADO CON LOS SUBPRODUCTOS A ENTREGAR EN ESTE TRIMESTRE. 
DEBE SER ACUMULADO HASTA LLEGAR AL 100%
</t>
        </r>
      </text>
    </comment>
    <comment ref="P22" authorId="3" shapeId="0" xr:uid="{8F72BD99-ACB7-43AC-9DDC-1D605C6B14AC}">
      <text>
        <r>
          <rPr>
            <sz val="9"/>
            <color indexed="81"/>
            <rFont val="Tahoma"/>
            <family val="2"/>
          </rPr>
          <t xml:space="preserve">DESCRIBA EL PORCENTA JE DE AVANCE ESTIMADO RELACIONADO CON LOS SUBPRODUCTOS A ENTREGAR EN ESTE TRIMESTRE. DEBE SER ACUMULADO HASTA LLEGAR AL 100%
</t>
        </r>
      </text>
    </comment>
    <comment ref="Q22" authorId="3" shapeId="0" xr:uid="{4E2D509E-843E-4908-8ED5-27BF07401B69}">
      <text>
        <r>
          <rPr>
            <sz val="9"/>
            <color indexed="81"/>
            <rFont val="Tahoma"/>
            <family val="2"/>
          </rPr>
          <t xml:space="preserve">DESCRIBA EL PORCENTA JE DE AVANCE ESTIMADO RELACIONADO CON LOS SUBPRODUCTOS A ENTREGAR EN ESTE TRIMESTRE. DEBE SER ACUMULADO HASTA LLEGAR AL 100%
</t>
        </r>
      </text>
    </comment>
    <comment ref="R22" authorId="3" shapeId="0" xr:uid="{3EE2B2AB-1CF8-41B0-98D9-A53EC9B09EB0}">
      <text>
        <r>
          <rPr>
            <sz val="9"/>
            <color indexed="81"/>
            <rFont val="Tahoma"/>
            <family val="2"/>
          </rPr>
          <t xml:space="preserve">DESCRIBA EL PORCENTA JE DE AVANCE ESTIMADO RELACIONADO CON LOS SUBPRODUCTOS A ENTREGAR EN ESTE TRIMESTRE. DEBE SER ACUMULADO HASTA LLEGAR AL 100%
</t>
        </r>
      </text>
    </comment>
    <comment ref="U22" authorId="5" shapeId="0" xr:uid="{9E5CEA48-B0A6-47EC-A356-9D5B7139652B}">
      <text>
        <r>
          <rPr>
            <b/>
            <sz val="9"/>
            <color indexed="81"/>
            <rFont val="Tahoma"/>
            <family val="2"/>
          </rPr>
          <t>OAP Minambiente:</t>
        </r>
        <r>
          <rPr>
            <sz val="9"/>
            <color indexed="81"/>
            <rFont val="Tahoma"/>
            <family val="2"/>
          </rPr>
          <t xml:space="preserve">
Valor del presupuesto programado para la actividad en el trimestre (ACUMULADO)</t>
        </r>
      </text>
    </comment>
    <comment ref="AA22" authorId="0" shapeId="0" xr:uid="{A4994212-F933-4C88-9AAC-00C177CE589E}">
      <text>
        <r>
          <rPr>
            <b/>
            <sz val="9"/>
            <color indexed="81"/>
            <rFont val="Tahoma"/>
            <family val="2"/>
          </rPr>
          <t xml:space="preserve">OAP - Minambiente: </t>
        </r>
        <r>
          <rPr>
            <sz val="11"/>
            <color indexed="81"/>
            <rFont val="Tahoma"/>
            <family val="2"/>
          </rPr>
          <t>Reporte el % de avance de la actividad acumulado  para este  trimestre con respecto al porcentaje de avance estimado que se había programado   en las columnas de REFERENTES DE SEGUIMIENTO</t>
        </r>
        <r>
          <rPr>
            <sz val="9"/>
            <color indexed="81"/>
            <rFont val="Tahoma"/>
            <family val="2"/>
          </rPr>
          <t xml:space="preserve">
</t>
        </r>
        <r>
          <rPr>
            <sz val="11"/>
            <color indexed="81"/>
            <rFont val="Tahoma"/>
            <family val="2"/>
          </rPr>
          <t>Este % es acumulado en cada trimestre y debe ser coherente frente a los subproductos y productos que se plantearon entregar . Su valor va de 0 a 100</t>
        </r>
      </text>
    </comment>
    <comment ref="AB22" authorId="3" shapeId="0" xr:uid="{8F2ED32E-CE9D-4455-885B-C51BEC37E1A6}">
      <text>
        <r>
          <rPr>
            <b/>
            <sz val="9"/>
            <color indexed="81"/>
            <rFont val="Tahoma"/>
            <family val="2"/>
          </rPr>
          <t>Relacione el avance para el indicador de producto y describa brevemente  el avance trimestral sobre los alcances obtenidos durante la ejecución del proyecto en cuanto al subproductos y productos programados 
Relacionar donde se encuentran los registros, informes  o evidencias de los avances logrados (URL de portales web, sistema de información, bases de datos, etc.). Anexar el producto en lo posible</t>
        </r>
      </text>
    </comment>
    <comment ref="AC22" authorId="3" shapeId="0" xr:uid="{C80B4DFB-53C3-4C0F-A1EF-89923ED9E669}">
      <text>
        <r>
          <rPr>
            <b/>
            <sz val="9"/>
            <color indexed="81"/>
            <rFont val="Tahoma"/>
            <family val="2"/>
          </rPr>
          <t>Porcentaje acumulado total de la contribución de cada actividad a la consecución del objetivo</t>
        </r>
      </text>
    </comment>
    <comment ref="AD22" authorId="3" shapeId="0" xr:uid="{C46C5A59-1EA0-47FD-921C-51E6958261B7}">
      <text>
        <r>
          <rPr>
            <sz val="12"/>
            <color indexed="81"/>
            <rFont val="Tahoma"/>
            <family val="2"/>
          </rPr>
          <t>A final del  cada vigencia  considerando los referentes de planeación estratégica (metas PND, PENIA, PICIA) se debe realizar una evaluación del impacto d ela gestión, determinando cuales fueron los logros y resultados obtenidos frente a lo esperado.  Identificar el  impacto de la gestión reconociendo los beneficios socio ambientales. Este análisis es apreciativo y se apoya en información de línea base antes de iniciar el proyecto identificando los cambios logrados. la Evaluación es coherente con la cadena de valor en su ciclo: insumo-proceso-producto-resultado e impacto</t>
        </r>
        <r>
          <rPr>
            <sz val="9"/>
            <color indexed="81"/>
            <rFont val="Tahoma"/>
            <family val="2"/>
          </rPr>
          <t xml:space="preserve">
</t>
        </r>
        <r>
          <rPr>
            <sz val="12"/>
            <color indexed="81"/>
            <rFont val="Tahoma"/>
            <family val="2"/>
          </rPr>
          <t>Relacionar donde se encuentran los registros, informes  o evidencias de los impactos logrados (URL de portales web, sistema de información, etc.)</t>
        </r>
      </text>
    </comment>
    <comment ref="AE22" authorId="3" shapeId="0" xr:uid="{B36A8AD7-2DAB-4D2E-B740-EB8805EA35D7}">
      <text>
        <r>
          <rPr>
            <b/>
            <sz val="9"/>
            <color indexed="81"/>
            <rFont val="Tahoma"/>
            <family val="2"/>
          </rPr>
          <t>Destacar en esta columna situaciones extraordinarias que se presenten en la ejecución del proyecto. 
Ejemplo modificaciones o traslados presupuestales, precisión en mestas , productos o subproductos a alcanzar. Destacar aspectos especiales o extraordinarias.
Esta columna no es de reporte de gestión</t>
        </r>
        <r>
          <rPr>
            <sz val="9"/>
            <color indexed="81"/>
            <rFont val="Tahoma"/>
            <family val="2"/>
          </rPr>
          <t xml:space="preserve">
</t>
        </r>
      </text>
    </comment>
    <comment ref="S23" authorId="0" shapeId="0" xr:uid="{0DA181FC-7C10-4FEE-9C3C-E07BFEEFFBEB}">
      <text>
        <r>
          <rPr>
            <sz val="11"/>
            <color indexed="81"/>
            <rFont val="Tahoma"/>
            <family val="2"/>
          </rPr>
          <t>OAP-Minambiente: Se identifica el valor por cada una de las actividades.</t>
        </r>
      </text>
    </comment>
    <comment ref="T23" authorId="0" shapeId="0" xr:uid="{80DE7758-B3AF-4831-BCDD-355AA706E7D0}">
      <text>
        <r>
          <rPr>
            <sz val="11"/>
            <color indexed="81"/>
            <rFont val="Tahoma"/>
            <family val="2"/>
          </rPr>
          <t>OAP-Minambiente: Se identifica el valor por cada objetivo- sumatoria de los valores de cada una de las actividades que correspondan al objetivo.</t>
        </r>
      </text>
    </comment>
    <comment ref="Y23" authorId="0" shapeId="0" xr:uid="{175CE9AB-3AE6-4876-8D47-96DA83DC3FA4}">
      <text>
        <r>
          <rPr>
            <sz val="11"/>
            <color indexed="81"/>
            <rFont val="Tahoma"/>
            <family val="2"/>
          </rPr>
          <t>OAP-Minambiente: escribir el valor de acuerdo a los contratos ya suscritos para la ejecución del proyecto</t>
        </r>
        <r>
          <rPr>
            <b/>
            <sz val="9"/>
            <color indexed="81"/>
            <rFont val="Tahoma"/>
            <family val="2"/>
          </rPr>
          <t xml:space="preserve">.
</t>
        </r>
      </text>
    </comment>
    <comment ref="Z23" authorId="0" shapeId="0" xr:uid="{FC586AEF-B25E-4274-8345-01A27FCBE1A2}">
      <text>
        <r>
          <rPr>
            <sz val="11"/>
            <color indexed="81"/>
            <rFont val="Tahoma"/>
            <family val="2"/>
          </rPr>
          <t>OAP-Minambiente: Escribir el valor realmente pagado por los anticipos, productos o servicios recibidos</t>
        </r>
        <r>
          <rPr>
            <sz val="9"/>
            <color indexed="81"/>
            <rFont val="Tahoma"/>
            <family val="2"/>
          </rPr>
          <t xml:space="preserve">
</t>
        </r>
      </text>
    </comment>
    <comment ref="B33" authorId="0" shapeId="0" xr:uid="{D8A97F0B-E3B3-4D0A-B77A-745D6056ECA5}">
      <text>
        <r>
          <rPr>
            <b/>
            <sz val="11"/>
            <color indexed="81"/>
            <rFont val="Tahoma"/>
            <family val="2"/>
          </rPr>
          <t xml:space="preserve">OAP-Minambiente:
</t>
        </r>
        <r>
          <rPr>
            <sz val="11"/>
            <color indexed="81"/>
            <rFont val="Tahoma"/>
            <family val="2"/>
          </rPr>
          <t>son los medios cuantificables que llevarán al cumplimiento del objetivo general. Surgen de pasar a positivo las causas del problema.</t>
        </r>
        <r>
          <rPr>
            <sz val="9"/>
            <color indexed="81"/>
            <rFont val="Tahoma"/>
            <family val="2"/>
          </rPr>
          <t xml:space="preserve">
</t>
        </r>
      </text>
    </comment>
    <comment ref="C33" authorId="0" shapeId="0" xr:uid="{A31ACDE7-56CF-46AD-B1A2-F7FB6C87F68C}">
      <text>
        <r>
          <rPr>
            <b/>
            <sz val="11"/>
            <color indexed="81"/>
            <rFont val="Tahoma"/>
            <family val="2"/>
          </rPr>
          <t xml:space="preserve">OAP-Minambiente: </t>
        </r>
        <r>
          <rPr>
            <sz val="11"/>
            <color indexed="81"/>
            <rFont val="Tahoma"/>
            <family val="2"/>
          </rPr>
          <t>Ver bases del PND 4. Transformación productiva internacionalización y acción climática y 1. Ordenamiento del territorio alrededor del agua y justicia ambiental</t>
        </r>
      </text>
    </comment>
    <comment ref="D33" authorId="0" shapeId="0" xr:uid="{D9C813BA-6CEC-4C96-9390-A5A14D859946}">
      <text>
        <r>
          <rPr>
            <sz val="11"/>
            <color indexed="81"/>
            <rFont val="Tahoma"/>
            <family val="2"/>
          </rPr>
          <t>OAP- Minambiente: enuncie programa estratégico temático o programa estratégico instrumental con el que se articula el producto.</t>
        </r>
        <r>
          <rPr>
            <b/>
            <sz val="11"/>
            <color indexed="81"/>
            <rFont val="Tahoma"/>
            <family val="2"/>
          </rPr>
          <t xml:space="preserve">
</t>
        </r>
        <r>
          <rPr>
            <sz val="11"/>
            <color indexed="81"/>
            <rFont val="Tahoma"/>
            <family val="2"/>
          </rPr>
          <t xml:space="preserve">
</t>
        </r>
      </text>
    </comment>
    <comment ref="E33" authorId="0" shapeId="0" xr:uid="{6FE71AAC-A087-411A-9BAF-38D4F27F8442}">
      <text>
        <r>
          <rPr>
            <b/>
            <sz val="11"/>
            <color indexed="81"/>
            <rFont val="Tahoma"/>
            <family val="2"/>
          </rPr>
          <t>OAP-Minambiente: Enuncie la Meta:</t>
        </r>
        <r>
          <rPr>
            <sz val="11"/>
            <color indexed="81"/>
            <rFont val="Tahoma"/>
            <family val="2"/>
          </rPr>
          <t xml:space="preserve"> Ver bases del PND</t>
        </r>
      </text>
    </comment>
    <comment ref="F33" authorId="0" shapeId="0" xr:uid="{CF013C16-3CCE-4C41-A13C-45FA2722FC3D}">
      <text>
        <r>
          <rPr>
            <b/>
            <sz val="11"/>
            <color indexed="81"/>
            <rFont val="Tahoma"/>
            <family val="2"/>
          </rPr>
          <t>OAP- Minambiente</t>
        </r>
        <r>
          <rPr>
            <sz val="11"/>
            <color indexed="81"/>
            <rFont val="Tahoma"/>
            <family val="2"/>
          </rPr>
          <t xml:space="preserve">: Describir la actividad del PICIA del Instituto, que se encuentra articulado con el producto </t>
        </r>
      </text>
    </comment>
    <comment ref="G33" authorId="4" shapeId="0" xr:uid="{8B3DD2E6-9740-46BD-8FCB-4B2E283F85AD}">
      <text>
        <r>
          <rPr>
            <b/>
            <sz val="11"/>
            <color indexed="81"/>
            <rFont val="Tahoma"/>
            <family val="2"/>
          </rPr>
          <t>OAP - Minambiente:
Identifique cual es el producto que le permite alcanzar el objetivo específico.</t>
        </r>
        <r>
          <rPr>
            <sz val="9"/>
            <color indexed="81"/>
            <rFont val="Tahoma"/>
            <family val="2"/>
          </rPr>
          <t xml:space="preserve">
 </t>
        </r>
      </text>
    </comment>
    <comment ref="H33" authorId="4" shapeId="0" xr:uid="{F582B19A-E83A-4F72-B57D-D705DAF7BB75}">
      <text>
        <r>
          <rPr>
            <b/>
            <sz val="11"/>
            <color indexed="81"/>
            <rFont val="Tahoma"/>
            <family val="2"/>
          </rPr>
          <t>OAP - Minambiente:</t>
        </r>
        <r>
          <rPr>
            <sz val="11"/>
            <color indexed="81"/>
            <rFont val="Tahoma"/>
            <family val="2"/>
          </rPr>
          <t xml:space="preserve">
El indicador de producto se construye a partir del producto que le permite alcanzar el objetivo específico adicionando la condición deseada según opciones del PIIP ( Ejm: realizada(o), implementada(o), etc.).</t>
        </r>
        <r>
          <rPr>
            <sz val="9"/>
            <color indexed="81"/>
            <rFont val="Tahoma"/>
            <family val="2"/>
          </rPr>
          <t xml:space="preserve">
 </t>
        </r>
      </text>
    </comment>
    <comment ref="I33" authorId="4" shapeId="0" xr:uid="{E16FAA74-B3F1-44C8-B735-46729394EF8D}">
      <text>
        <r>
          <rPr>
            <b/>
            <sz val="11"/>
            <color indexed="81"/>
            <rFont val="Tahoma"/>
            <family val="2"/>
          </rPr>
          <t>OAP - Minambiente:</t>
        </r>
        <r>
          <rPr>
            <sz val="11"/>
            <color indexed="81"/>
            <rFont val="Tahoma"/>
            <family val="2"/>
          </rPr>
          <t xml:space="preserve">
Identifique el valor numérico de la meta del Indicador de producto que espera obtener en la vigencia.</t>
        </r>
      </text>
    </comment>
    <comment ref="M33" authorId="5" shapeId="0" xr:uid="{607F6D2C-B2D3-40A1-A53E-19605DB411DB}">
      <text>
        <r>
          <rPr>
            <b/>
            <sz val="9"/>
            <color indexed="81"/>
            <rFont val="Tahoma"/>
            <family val="2"/>
          </rPr>
          <t>OAP Minambiente:</t>
        </r>
        <r>
          <rPr>
            <sz val="9"/>
            <color indexed="81"/>
            <rFont val="Tahoma"/>
            <family val="2"/>
          </rPr>
          <t xml:space="preserve">
Qué tanto contribuye la actividad a la consecución del objetivo. La sumatoria debe ser 100% para el objetivo</t>
        </r>
      </text>
    </comment>
    <comment ref="N33" authorId="0" shapeId="0" xr:uid="{466E7F75-B062-4466-921B-616227C494A2}">
      <text>
        <r>
          <rPr>
            <b/>
            <sz val="11"/>
            <color indexed="81"/>
            <rFont val="Tahoma"/>
            <family val="2"/>
          </rPr>
          <t xml:space="preserve">OAP-Minambiente. </t>
        </r>
        <r>
          <rPr>
            <sz val="11"/>
            <color indexed="81"/>
            <rFont val="Tahoma"/>
            <family val="2"/>
          </rPr>
          <t xml:space="preserve">es la acción que contribuye a la transformación de insumos en productos. Debe ser coherente con </t>
        </r>
      </text>
    </comment>
    <comment ref="O33" authorId="3" shapeId="0" xr:uid="{D1755722-15DC-4362-8220-3B55E9B5B59B}">
      <text>
        <r>
          <rPr>
            <sz val="9"/>
            <color indexed="81"/>
            <rFont val="Tahoma"/>
            <family val="2"/>
          </rPr>
          <t xml:space="preserve">
DESCRIBA EL PORCENTAJE DE AVANCE ESTIMADO RELACIONADO CON LOS SUBPRODUCTOS A ENTREGAR EN ESTE TRIMESTRE. 
DEBE SER ACUMULADO HASTA LLEGAR AL 100%
</t>
        </r>
      </text>
    </comment>
    <comment ref="P33" authorId="3" shapeId="0" xr:uid="{4672BF46-DB76-498B-B173-B75FCBAA14A7}">
      <text>
        <r>
          <rPr>
            <sz val="9"/>
            <color indexed="81"/>
            <rFont val="Tahoma"/>
            <family val="2"/>
          </rPr>
          <t xml:space="preserve">DESCRIBA EL PORCENTA JE DE AVANCE ESTIMADO RELACIONADO CON LOS SUBPRODUCTOS A ENTREGAR EN ESTE TRIMESTRE. DEBE SER ACUMULADO HASTA LLEGAR AL 100%
</t>
        </r>
      </text>
    </comment>
    <comment ref="Q33" authorId="3" shapeId="0" xr:uid="{FCE59936-B3F5-4BF2-9EF0-6647335B86AD}">
      <text>
        <r>
          <rPr>
            <sz val="9"/>
            <color indexed="81"/>
            <rFont val="Tahoma"/>
            <family val="2"/>
          </rPr>
          <t xml:space="preserve">DESCRIBA EL PORCENTA JE DE AVANCE ESTIMADO RELACIONADO CON LOS SUBPRODUCTOS A ENTREGAR EN ESTE TRIMESTRE. DEBE SER ACUMULADO HASTA LLEGAR AL 100%
</t>
        </r>
      </text>
    </comment>
    <comment ref="R33" authorId="3" shapeId="0" xr:uid="{26D322A7-2987-49CC-BA1B-C361A2070A9D}">
      <text>
        <r>
          <rPr>
            <sz val="9"/>
            <color indexed="81"/>
            <rFont val="Tahoma"/>
            <family val="2"/>
          </rPr>
          <t xml:space="preserve">DESCRIBA EL PORCENTA JE DE AVANCE ESTIMADO RELACIONADO CON LOS SUBPRODUCTOS A ENTREGAR EN ESTE TRIMESTRE. DEBE SER ACUMULADO HASTA LLEGAR AL 100%
</t>
        </r>
      </text>
    </comment>
    <comment ref="U33" authorId="5" shapeId="0" xr:uid="{570AE8BB-A8A5-4FFB-9132-B1F2A5FE5668}">
      <text>
        <r>
          <rPr>
            <b/>
            <sz val="9"/>
            <color indexed="81"/>
            <rFont val="Tahoma"/>
            <family val="2"/>
          </rPr>
          <t>OAP Minambiente:</t>
        </r>
        <r>
          <rPr>
            <sz val="9"/>
            <color indexed="81"/>
            <rFont val="Tahoma"/>
            <family val="2"/>
          </rPr>
          <t xml:space="preserve">
Valor del presupuesto programado para la actividad en el trimestre (ACUMULADO)</t>
        </r>
      </text>
    </comment>
    <comment ref="AA33" authorId="0" shapeId="0" xr:uid="{5B510F18-D228-451A-9D3F-BC047568E6D2}">
      <text>
        <r>
          <rPr>
            <b/>
            <sz val="9"/>
            <color indexed="81"/>
            <rFont val="Tahoma"/>
            <family val="2"/>
          </rPr>
          <t xml:space="preserve">OAP - Minambiente: </t>
        </r>
        <r>
          <rPr>
            <sz val="11"/>
            <color indexed="81"/>
            <rFont val="Tahoma"/>
            <family val="2"/>
          </rPr>
          <t>Reporte el % de avance de la actividad acumulado  para este  trimestre con respecto al porcentaje de avance estimado que se había programado   en las columnas de REFERENTES DE SEGUIMIENTO</t>
        </r>
        <r>
          <rPr>
            <sz val="9"/>
            <color indexed="81"/>
            <rFont val="Tahoma"/>
            <family val="2"/>
          </rPr>
          <t xml:space="preserve">
</t>
        </r>
        <r>
          <rPr>
            <sz val="11"/>
            <color indexed="81"/>
            <rFont val="Tahoma"/>
            <family val="2"/>
          </rPr>
          <t>Este % es acumulado en cada trimestre y debe ser coherente frente a los subproductos y productos que se plantearon entregar . Su valor va de 0 a 100</t>
        </r>
      </text>
    </comment>
    <comment ref="AB33" authorId="3" shapeId="0" xr:uid="{A13DCE48-0273-4F38-84E2-1417F85E5127}">
      <text>
        <r>
          <rPr>
            <b/>
            <sz val="9"/>
            <color indexed="81"/>
            <rFont val="Tahoma"/>
            <family val="2"/>
          </rPr>
          <t>Relacione el avance para el indicador de producto y describa brevemente  el avance trimestral sobre los alcances obtenidos durante la ejecución del proyecto en cuanto al subproductos y productos programados 
Relacionar donde se encuentran los registros, informes  o evidencias de los avances logrados (URL de portales web, sistema de información, bases de datos, etc.). Anexar el producto en lo posible</t>
        </r>
      </text>
    </comment>
    <comment ref="AC33" authorId="3" shapeId="0" xr:uid="{CB4AF616-AFA2-46C2-BE3B-9B48181DFCBE}">
      <text>
        <r>
          <rPr>
            <b/>
            <sz val="9"/>
            <color indexed="81"/>
            <rFont val="Tahoma"/>
            <family val="2"/>
          </rPr>
          <t>Porcentaje acumulado total de la contribución de cada actividad a la consecución del objetivo</t>
        </r>
      </text>
    </comment>
    <comment ref="AD33" authorId="3" shapeId="0" xr:uid="{C9040C1D-6E6C-46B3-BC6C-2737FFAD62EB}">
      <text>
        <r>
          <rPr>
            <sz val="12"/>
            <color indexed="81"/>
            <rFont val="Tahoma"/>
            <family val="2"/>
          </rPr>
          <t>A final del  cada vigencia  considerando los referentes de planeación estratégica (metas PND, PENIA, PICIA) se debe realizar una evaluación del impacto d ela gestión, determinando cuales fueron los logros y resultados obtenidos frente a lo esperado.  Identificar el  impacto de la gestión reconociendo los beneficios socio ambientales. Este análisis es apreciativo y se apoya en información de línea base antes de iniciar el proyecto identificando los cambios logrados. la Evaluación es coherente con la cadena de valor en su ciclo: insumo-proceso-producto-resultado e impacto</t>
        </r>
        <r>
          <rPr>
            <sz val="9"/>
            <color indexed="81"/>
            <rFont val="Tahoma"/>
            <family val="2"/>
          </rPr>
          <t xml:space="preserve">
</t>
        </r>
        <r>
          <rPr>
            <sz val="12"/>
            <color indexed="81"/>
            <rFont val="Tahoma"/>
            <family val="2"/>
          </rPr>
          <t>Relacionar donde se encuentran los registros, informes  o evidencias de los impactos logrados (URL de portales web, sistema de información, etc.)</t>
        </r>
      </text>
    </comment>
    <comment ref="AE33" authorId="3" shapeId="0" xr:uid="{7369483D-72D0-4D0F-A00C-766DEC862317}">
      <text>
        <r>
          <rPr>
            <b/>
            <sz val="9"/>
            <color indexed="81"/>
            <rFont val="Tahoma"/>
            <family val="2"/>
          </rPr>
          <t>Destacar en esta columna situaciones extraordinarias que se presenten en la ejecución del proyecto. 
Ejemplo modificaciones o traslados presupuestales, precisión en mestas , productos o subproductos a alcanzar. Destacar aspectos especiales o extraordinarias.
Esta columna no es de reporte de gestión</t>
        </r>
      </text>
    </comment>
    <comment ref="S34" authorId="0" shapeId="0" xr:uid="{6D670303-AF99-44DA-B2A6-95980E7A2024}">
      <text>
        <r>
          <rPr>
            <sz val="11"/>
            <color indexed="81"/>
            <rFont val="Tahoma"/>
            <family val="2"/>
          </rPr>
          <t>OAP-Minambiente: Se identifica el valor por cada una de las actividades.</t>
        </r>
      </text>
    </comment>
    <comment ref="T34" authorId="0" shapeId="0" xr:uid="{98C2485D-ECF1-4124-8B78-E9E599848CCF}">
      <text>
        <r>
          <rPr>
            <sz val="11"/>
            <color indexed="81"/>
            <rFont val="Tahoma"/>
            <family val="2"/>
          </rPr>
          <t>OAP-Minambiente: Se identifica el valor por cada objetivo- sumatoria de los valores de cada una de las actividades que correspondan al objetivo.</t>
        </r>
      </text>
    </comment>
    <comment ref="Y34" authorId="0" shapeId="0" xr:uid="{7B65F345-4E74-4442-BFA4-7F2A9D19A55B}">
      <text>
        <r>
          <rPr>
            <sz val="11"/>
            <color indexed="81"/>
            <rFont val="Tahoma"/>
            <family val="2"/>
          </rPr>
          <t>OAP-Minambiente: escribir el valor de acuerdo a los contratos ya suscritos para la ejecución del proyecto</t>
        </r>
        <r>
          <rPr>
            <b/>
            <sz val="9"/>
            <color indexed="81"/>
            <rFont val="Tahoma"/>
            <family val="2"/>
          </rPr>
          <t xml:space="preserve">.
</t>
        </r>
      </text>
    </comment>
    <comment ref="Z34" authorId="0" shapeId="0" xr:uid="{F60B3EE9-B713-46EB-BD2B-0FD332DE357B}">
      <text>
        <r>
          <rPr>
            <sz val="11"/>
            <color indexed="81"/>
            <rFont val="Tahoma"/>
            <family val="2"/>
          </rPr>
          <t>OAP-Minambiente: Escribir el valor realmente pagado por los anticipos, productos o servicios recibidos</t>
        </r>
        <r>
          <rPr>
            <sz val="9"/>
            <color indexed="81"/>
            <rFont val="Tahoma"/>
            <family val="2"/>
          </rPr>
          <t xml:space="preserve">
</t>
        </r>
      </text>
    </comment>
    <comment ref="S35" authorId="1" shapeId="0" xr:uid="{1120B574-5F56-4243-B1ED-779AB92BED70}">
      <text>
        <r>
          <rPr>
            <sz val="12"/>
            <color theme="1"/>
            <rFont val="Calibri"/>
            <family val="2"/>
            <scheme val="minor"/>
          </rPr>
          <t>======
ID#AAABBC418NE
tc={A07BD027-2EBB-46F0-B57F-CE28E8507C92}    (2023-11-21 03:00:02)
[Comentario encadenado]
Su versión de Excel le permite leer este comentario encadenado; sin embargo, las ediciones que se apliquen se quitarán si el archivo se abre en una versión más reciente de Excel. Más información: https://go.microsoft.com/fwlink/?linkid=870924
Comentario:
    Esto viene  de la carpeta #1, archivo: "01. BPIN Investigación cadena de valor 2024 2027 V9 25.04.2023"</t>
        </r>
      </text>
    </comment>
    <comment ref="S36" authorId="1" shapeId="0" xr:uid="{7426906D-CFC2-4EF0-A757-DD1A83EE88A6}">
      <text>
        <r>
          <rPr>
            <sz val="12"/>
            <color theme="1"/>
            <rFont val="Calibri"/>
            <family val="2"/>
            <scheme val="minor"/>
          </rPr>
          <t>======
ID#AAABBC418KM
tc={F6B0AE46-A1F4-4B65-8B6E-E50637A750BF}    (2023-11-21 03:00:02)
[Comentario encadenado]
Su versión de Excel le permite leer este comentario encadenado; sin embargo, las ediciones que se apliquen se quitarán si el archivo se abre en una versión más reciente de Excel. Más información: https://go.microsoft.com/fwlink/?linkid=870924
Comentario:
    Esto viene  de la carpeta #1, archivo: "01. BPIN Investigación cadena de valor 2024 2027 V9 25.04.2023"</t>
        </r>
      </text>
    </comment>
    <comment ref="N37" authorId="1" shapeId="0" xr:uid="{46EF6DC4-DE29-4C4B-BDF6-11365FB8FDFC}">
      <text>
        <r>
          <rPr>
            <sz val="12"/>
            <color theme="1"/>
            <rFont val="Calibri"/>
            <family val="2"/>
            <scheme val="minor"/>
          </rPr>
          <t>======
ID#AAABBCkqTLE
tc={74BB5FBE-31AE-48B5-9CB6-C0B40D5466E8}    (2023-11-21 03:00:02)
[Comentario encadenado]
Su versión de Excel le permite leer este comentario encadenado; sin embargo, las ediciones que se apliquen se quitarán si el archivo se abre en una versión más reciente de Excel. Más información: https://go.microsoft.com/fwlink/?linkid=870924
Comentario:
    Esto viene  de la carpeta #1, archivo: "01. BPIN Investigación cadena de valor 2024 2027 V9 25.04.2023"</t>
        </r>
      </text>
    </comment>
    <comment ref="S37" authorId="1" shapeId="0" xr:uid="{F29946F6-B464-4D18-AA12-AADF61EC5786}">
      <text>
        <r>
          <rPr>
            <sz val="12"/>
            <color theme="1"/>
            <rFont val="Calibri"/>
            <family val="2"/>
            <scheme val="minor"/>
          </rPr>
          <t>======
ID#AAABBC418QM
tc={43DCE3A4-A575-4491-B2F2-BC420AF45630}    (2023-11-21 03:00:02)
[Comentario encadenado]
Su versión de Excel le permite leer este comentario encadenado; sin embargo, las ediciones que se apliquen se quitarán si el archivo se abre en una versión más reciente de Excel. Más información: https://go.microsoft.com/fwlink/?linkid=870924
Comentario:
    Esto viene  de la carpeta #1, archivo: "01. BPIN Investigación cadena de valor 2024 2027 V9 25.04.2023"</t>
        </r>
      </text>
    </comment>
    <comment ref="N38" authorId="1" shapeId="0" xr:uid="{8484CA45-48A8-4750-B0D9-90836953AEA8}">
      <text>
        <r>
          <rPr>
            <sz val="12"/>
            <color theme="1"/>
            <rFont val="Calibri"/>
            <family val="2"/>
            <scheme val="minor"/>
          </rPr>
          <t>======
ID#AAABBC418Sc
tc={5EA67A96-0B6D-48E2-B377-6F53FC3B0300}    (2023-11-21 03:00:02)
[Comentario encadenado]
Su versión de Excel le permite leer este comentario encadenado; sin embargo, las ediciones que se apliquen se quitarán si el archivo se abre en una versión más reciente de Excel. Más información: https://go.microsoft.com/fwlink/?linkid=870924
Comentario:
    Esto viene  de la carpeta #1, archivo: "01. BPIN Investigación cadena de valor 2024 2027 V9 25.04.2023"</t>
        </r>
      </text>
    </comment>
    <comment ref="S38" authorId="1" shapeId="0" xr:uid="{D1182608-0F97-40DC-9962-AFCA92F6ED34}">
      <text>
        <r>
          <rPr>
            <sz val="12"/>
            <color theme="1"/>
            <rFont val="Calibri"/>
            <family val="2"/>
            <scheme val="minor"/>
          </rPr>
          <t>======
ID#AAABBC418TQ
tc={18ED33D7-25B4-4C95-9CBF-96EAE0288ABF}    (2023-11-21 03:00:02)
[Comentario encadenado]
Su versión de Excel le permite leer este comentario encadenado; sin embargo, las ediciones que se apliquen se quitarán si el archivo se abre en una versión más reciente de Excel. Más información: https://go.microsoft.com/fwlink/?linkid=870924
Comentario:
    Esto viene  de la carpeta #1, archivo: "01. BPIN Investigación cadena de valor 2024 2027 V9 25.04.2023"</t>
        </r>
      </text>
    </comment>
    <comment ref="N39" authorId="1" shapeId="0" xr:uid="{5D1D9318-0A31-4859-9B96-F993659D74D3}">
      <text>
        <r>
          <rPr>
            <sz val="12"/>
            <color theme="1"/>
            <rFont val="Calibri"/>
            <family val="2"/>
            <scheme val="minor"/>
          </rPr>
          <t>======
ID#AAABBC418Io
tc={5711FE94-9566-4B4C-987B-561AF70D790C}    (2023-11-21 03:00:02)
[Comentario encadenado]
Su versión de Excel le permite leer este comentario encadenado; sin embargo, las ediciones que se apliquen se quitarán si el archivo se abre en una versión más reciente de Excel. Más información: https://go.microsoft.com/fwlink/?linkid=870924
Comentario:
    Esto viene  de la carpeta #1, archivo: "01. BPIN Investigación cadena de valor 2024 2027 V9 25.04.2023"</t>
        </r>
      </text>
    </comment>
    <comment ref="S39" authorId="1" shapeId="0" xr:uid="{196A8A6D-59CA-4C7C-B009-7F34CA0A514C}">
      <text>
        <r>
          <rPr>
            <sz val="12"/>
            <color theme="1"/>
            <rFont val="Calibri"/>
            <family val="2"/>
            <scheme val="minor"/>
          </rPr>
          <t>======
ID#AAABBC418Qs
tc={F5CF712C-2323-4BD9-BEDD-111A0FA3CAAD}    (2023-11-21 03:00:02)
[Comentario encadenado]
Su versión de Excel le permite leer este comentario encadenado; sin embargo, las ediciones que se apliquen se quitarán si el archivo se abre en una versión más reciente de Excel. Más información: https://go.microsoft.com/fwlink/?linkid=870924
Comentario:
    Esto viene  de la carpeta #1, archivo: "01. BPIN Investigación cadena de valor 2024 2027 V9 25.04.2023"</t>
        </r>
      </text>
    </comment>
    <comment ref="N40" authorId="1" shapeId="0" xr:uid="{07D97DC3-194E-40C1-8329-83735B404AE4}">
      <text>
        <r>
          <rPr>
            <sz val="12"/>
            <color theme="1"/>
            <rFont val="Calibri"/>
            <family val="2"/>
            <scheme val="minor"/>
          </rPr>
          <t>======
ID#AAABBC418PU
tc={34801703-C2A9-4A1C-9CDB-CBE7E7C60F10}    (2023-11-21 03:00:02)
[Comentario encadenado]
Su versión de Excel le permite leer este comentario encadenado; sin embargo, las ediciones que se apliquen se quitarán si el archivo se abre en una versión más reciente de Excel. Más información: https://go.microsoft.com/fwlink/?linkid=870924
Comentario:
    Esto viene  de la carpeta #1, archivo: "01. BPIN Investigación cadena de valor 2024 2027 V9 25.04.2023"</t>
        </r>
      </text>
    </comment>
    <comment ref="S40" authorId="1" shapeId="0" xr:uid="{325190BC-02E1-4800-90D2-9BF5694426C8}">
      <text>
        <r>
          <rPr>
            <sz val="12"/>
            <color theme="1"/>
            <rFont val="Calibri"/>
            <family val="2"/>
            <scheme val="minor"/>
          </rPr>
          <t>======
ID#AAABBC418Ww
tc={7A7EFDD6-5CE4-4B27-AE7A-E815821C068E}    (2023-11-21 03:00:02)
[Comentario encadenado]
Su versión de Excel le permite leer este comentario encadenado; sin embargo, las ediciones que se apliquen se quitarán si el archivo se abre en una versión más reciente de Excel. Más información: https://go.microsoft.com/fwlink/?linkid=870924
Comentario:
    Esto viene  de la carpeta #1, archivo: "01. BPIN Investigación cadena de valor 2024 2027 V9 25.04.2023"</t>
        </r>
      </text>
    </comment>
    <comment ref="B43" authorId="0" shapeId="0" xr:uid="{A01CA333-3601-4355-B23A-1796FCD7A77F}">
      <text>
        <r>
          <rPr>
            <b/>
            <sz val="11"/>
            <color indexed="81"/>
            <rFont val="Tahoma"/>
            <family val="2"/>
          </rPr>
          <t>OAP-Minambiente: El nombre debe coincidir con el titulo del proyecto registrado en el PIIP.</t>
        </r>
        <r>
          <rPr>
            <sz val="9"/>
            <color indexed="81"/>
            <rFont val="Tahoma"/>
            <family val="2"/>
          </rPr>
          <t xml:space="preserve">
</t>
        </r>
      </text>
    </comment>
    <comment ref="C43" authorId="1" shapeId="0" xr:uid="{C81D70BF-81E7-495A-9B8F-2A10DEBA4477}">
      <text>
        <r>
          <rPr>
            <sz val="12"/>
            <color theme="1"/>
            <rFont val="Calibri"/>
            <family val="2"/>
            <scheme val="minor"/>
          </rPr>
          <t>======
ID#AAABBC418YM
tc={F07556D9-5413-4DE8-9C07-86C256A114FE}    (2023-11-21 03:00:02)
[Comentario encadenado]
Su versión de Excel le permite leer este comentario encadenado; sin embargo, las ediciones que se apliquen se quitarán si el archivo se abre en una versión más reciente de Excel. Más información: https://go.microsoft.com/fwlink/?linkid=870924
Comentario:
    Esto viene del BPIN de FORTALECIMIENTO</t>
        </r>
      </text>
    </comment>
    <comment ref="B44" authorId="2" shapeId="0" xr:uid="{C0870CB2-3C01-48DE-9799-E49A22A9FC8B}">
      <text>
        <r>
          <rPr>
            <b/>
            <sz val="11"/>
            <color indexed="81"/>
            <rFont val="Tahoma"/>
            <family val="2"/>
          </rPr>
          <t>OAP - Minambiente:</t>
        </r>
        <r>
          <rPr>
            <sz val="11"/>
            <color indexed="81"/>
            <rFont val="Tahoma"/>
            <family val="2"/>
          </rPr>
          <t xml:space="preserve">
El objetivo general debe contener como mínimo:
(1) la acción que se espera realizar, (2) el objeto sobre el cual recae la acción y (3) elementos adicionales de contexto o descriptivos. 
Debe proveer una solución al problema o necesidad previamente identificada. Debe iniciar con verbo en infinitivo (ar, er, ir).
 Ver guía de los 7 pasos 2014.
</t>
        </r>
      </text>
    </comment>
    <comment ref="B45" authorId="0" shapeId="0" xr:uid="{CE0736A8-1359-411D-BE10-4BB61D4F2CA1}">
      <text>
        <r>
          <rPr>
            <b/>
            <sz val="11"/>
            <color indexed="81"/>
            <rFont val="Tahoma"/>
            <family val="2"/>
          </rPr>
          <t xml:space="preserve">OAP-MADS:
</t>
        </r>
        <r>
          <rPr>
            <sz val="11"/>
            <color indexed="81"/>
            <rFont val="Tahoma"/>
            <family val="2"/>
          </rPr>
          <t>son los medios cuantificables que llevarán al cumplimiento del objetivo general. Surgen de pasar a positivo las causas del problema.</t>
        </r>
        <r>
          <rPr>
            <sz val="9"/>
            <color indexed="81"/>
            <rFont val="Tahoma"/>
            <family val="2"/>
          </rPr>
          <t xml:space="preserve">
</t>
        </r>
      </text>
    </comment>
    <comment ref="C45" authorId="0" shapeId="0" xr:uid="{52F4AA1A-12B8-45BD-B6E5-F844B5D96230}">
      <text>
        <r>
          <rPr>
            <b/>
            <sz val="11"/>
            <color indexed="81"/>
            <rFont val="Tahoma"/>
            <family val="2"/>
          </rPr>
          <t xml:space="preserve">OAP-Minambiente: </t>
        </r>
        <r>
          <rPr>
            <sz val="11"/>
            <color indexed="81"/>
            <rFont val="Tahoma"/>
            <family val="2"/>
          </rPr>
          <t>Ver bases del PND 4. Transformación productiva internacionalización y acción climática y 1. Ordenamiento del territorio alrededor del agua y justicia ambiental</t>
        </r>
      </text>
    </comment>
    <comment ref="D45" authorId="0" shapeId="0" xr:uid="{9F8EB055-CB94-4F08-BC5A-6EE157A0B923}">
      <text>
        <r>
          <rPr>
            <sz val="11"/>
            <color indexed="81"/>
            <rFont val="Tahoma"/>
            <family val="2"/>
          </rPr>
          <t>OAP- Minambiente: enuncie programa estratégico temático o programa estratégico instrumental con el que se articula el producto.</t>
        </r>
        <r>
          <rPr>
            <b/>
            <sz val="11"/>
            <color indexed="81"/>
            <rFont val="Tahoma"/>
            <family val="2"/>
          </rPr>
          <t xml:space="preserve">
</t>
        </r>
        <r>
          <rPr>
            <sz val="11"/>
            <color indexed="81"/>
            <rFont val="Tahoma"/>
            <family val="2"/>
          </rPr>
          <t xml:space="preserve">
</t>
        </r>
      </text>
    </comment>
    <comment ref="E45" authorId="0" shapeId="0" xr:uid="{0DC0DEDC-A8A8-43E7-A32F-A3157B9F157F}">
      <text>
        <r>
          <rPr>
            <b/>
            <sz val="11"/>
            <color indexed="81"/>
            <rFont val="Tahoma"/>
            <family val="2"/>
          </rPr>
          <t>OAP-Minambiente: Enuncie la Meta:</t>
        </r>
        <r>
          <rPr>
            <sz val="11"/>
            <color indexed="81"/>
            <rFont val="Tahoma"/>
            <family val="2"/>
          </rPr>
          <t xml:space="preserve"> Ver bases del PND</t>
        </r>
      </text>
    </comment>
    <comment ref="F45" authorId="0" shapeId="0" xr:uid="{EDAF743D-C227-475D-ACF6-B73E18CE4026}">
      <text>
        <r>
          <rPr>
            <b/>
            <sz val="11"/>
            <color indexed="81"/>
            <rFont val="Tahoma"/>
            <family val="2"/>
          </rPr>
          <t>OAP- Minambiente</t>
        </r>
        <r>
          <rPr>
            <sz val="11"/>
            <color indexed="81"/>
            <rFont val="Tahoma"/>
            <family val="2"/>
          </rPr>
          <t xml:space="preserve">: Describir la actividad del PICIA del Instituto, que se encuentra articulado con el producto </t>
        </r>
      </text>
    </comment>
    <comment ref="G45" authorId="4" shapeId="0" xr:uid="{AF8A1E16-C0C2-4169-AF09-76B1F1B0A498}">
      <text>
        <r>
          <rPr>
            <b/>
            <sz val="11"/>
            <color indexed="81"/>
            <rFont val="Tahoma"/>
            <family val="2"/>
          </rPr>
          <t>OAP - Minambiente:
Identifique cual es el producto que le permite alcanzar el objetivo específico.</t>
        </r>
        <r>
          <rPr>
            <sz val="9"/>
            <color indexed="81"/>
            <rFont val="Tahoma"/>
            <family val="2"/>
          </rPr>
          <t xml:space="preserve">
 </t>
        </r>
      </text>
    </comment>
    <comment ref="H45" authorId="4" shapeId="0" xr:uid="{5D1A4247-1675-4850-851F-42D505CB5847}">
      <text>
        <r>
          <rPr>
            <b/>
            <sz val="11"/>
            <color indexed="81"/>
            <rFont val="Tahoma"/>
            <family val="2"/>
          </rPr>
          <t>OAP - Minambiente:</t>
        </r>
        <r>
          <rPr>
            <sz val="11"/>
            <color indexed="81"/>
            <rFont val="Tahoma"/>
            <family val="2"/>
          </rPr>
          <t xml:space="preserve">
El indicador de producto se construye a partir del producto que le permite alcanzar el objetivo específico adicionando la condición deseada según opciones del PIIP ( Ejm: realizada(o), implementada(o), etc.).</t>
        </r>
        <r>
          <rPr>
            <sz val="9"/>
            <color indexed="81"/>
            <rFont val="Tahoma"/>
            <family val="2"/>
          </rPr>
          <t xml:space="preserve">
 </t>
        </r>
      </text>
    </comment>
    <comment ref="I45" authorId="4" shapeId="0" xr:uid="{56C88090-891B-41C4-BB3D-648BDC90327F}">
      <text>
        <r>
          <rPr>
            <b/>
            <sz val="11"/>
            <color indexed="81"/>
            <rFont val="Tahoma"/>
            <family val="2"/>
          </rPr>
          <t>OAP - Minambiente:</t>
        </r>
        <r>
          <rPr>
            <sz val="11"/>
            <color indexed="81"/>
            <rFont val="Tahoma"/>
            <family val="2"/>
          </rPr>
          <t xml:space="preserve">
Identifique el valor numérico de la meta del Indicador de producto que espera obtener en la vigencia.</t>
        </r>
      </text>
    </comment>
    <comment ref="M45" authorId="5" shapeId="0" xr:uid="{A326E7EB-D713-41C0-845D-4FF50C707C85}">
      <text>
        <r>
          <rPr>
            <b/>
            <sz val="9"/>
            <color indexed="81"/>
            <rFont val="Tahoma"/>
            <family val="2"/>
          </rPr>
          <t>OAP Minambiente:</t>
        </r>
        <r>
          <rPr>
            <sz val="9"/>
            <color indexed="81"/>
            <rFont val="Tahoma"/>
            <family val="2"/>
          </rPr>
          <t xml:space="preserve">
Qué tanto contribuye la actividad a la consecución del objetivo. La sumatoria debe ser 100% para el objetivo</t>
        </r>
      </text>
    </comment>
    <comment ref="N45" authorId="0" shapeId="0" xr:uid="{842BB7A2-B491-42CA-8296-8B0E07E84F00}">
      <text>
        <r>
          <rPr>
            <b/>
            <sz val="11"/>
            <color indexed="81"/>
            <rFont val="Tahoma"/>
            <family val="2"/>
          </rPr>
          <t xml:space="preserve">OAP-Minambiente. </t>
        </r>
        <r>
          <rPr>
            <sz val="11"/>
            <color indexed="81"/>
            <rFont val="Tahoma"/>
            <family val="2"/>
          </rPr>
          <t xml:space="preserve">es la acción que contribuye a la transformación de insumos en productos. Debe ser coherente con </t>
        </r>
      </text>
    </comment>
    <comment ref="O45" authorId="3" shapeId="0" xr:uid="{BDDF0F43-0E2C-42BB-8035-2C69E22F219B}">
      <text>
        <r>
          <rPr>
            <sz val="9"/>
            <color indexed="81"/>
            <rFont val="Tahoma"/>
            <family val="2"/>
          </rPr>
          <t xml:space="preserve">
DESCRIBA EL PORCENTAJE DE AVANCE ESTIMADO RELACIONADO CON LOS SUBPRODUCTOS A ENTREGAR EN ESTE TRIMESTRE. 
DEBE SER ACUMULADO HASTA LLEGAR AL 100%
</t>
        </r>
      </text>
    </comment>
    <comment ref="P45" authorId="3" shapeId="0" xr:uid="{948BF8F4-C9F7-48C7-A9D1-1204169E3FC5}">
      <text>
        <r>
          <rPr>
            <sz val="9"/>
            <color indexed="81"/>
            <rFont val="Tahoma"/>
            <family val="2"/>
          </rPr>
          <t xml:space="preserve">DESCRIBA EL PORCENTA JE DE AVANCE ESTIMADO RELACIONADO CON LOS SUBPRODUCTOS A ENTREGAR EN ESTE TRIMESTRE. DEBE SER ACUMULADO HASTA LLEGAR AL 100%
</t>
        </r>
      </text>
    </comment>
    <comment ref="Q45" authorId="3" shapeId="0" xr:uid="{2759A727-F1FE-4880-A1F5-F86DD1915A75}">
      <text>
        <r>
          <rPr>
            <sz val="9"/>
            <color indexed="81"/>
            <rFont val="Tahoma"/>
            <family val="2"/>
          </rPr>
          <t xml:space="preserve">DESCRIBA EL PORCENTA JE DE AVANCE ESTIMADO RELACIONADO CON LOS SUBPRODUCTOS A ENTREGAR EN ESTE TRIMESTRE. DEBE SER ACUMULADO HASTA LLEGAR AL 100%
</t>
        </r>
      </text>
    </comment>
    <comment ref="R45" authorId="3" shapeId="0" xr:uid="{4D15E264-94F1-4196-BB65-4179E0DDBADE}">
      <text>
        <r>
          <rPr>
            <sz val="9"/>
            <color indexed="81"/>
            <rFont val="Tahoma"/>
            <family val="2"/>
          </rPr>
          <t xml:space="preserve">DESCRIBA EL PORCENTA JE DE AVANCE ESTIMADO RELACIONADO CON LOS SUBPRODUCTOS A ENTREGAR EN ESTE TRIMESTRE. DEBE SER ACUMULADO HASTA LLEGAR AL 100%
</t>
        </r>
      </text>
    </comment>
    <comment ref="U45" authorId="5" shapeId="0" xr:uid="{675D16CA-972C-499C-AFE2-9ED02F3A1C71}">
      <text>
        <r>
          <rPr>
            <b/>
            <sz val="9"/>
            <color indexed="81"/>
            <rFont val="Tahoma"/>
            <family val="2"/>
          </rPr>
          <t>OAP Minambiente:</t>
        </r>
        <r>
          <rPr>
            <sz val="9"/>
            <color indexed="81"/>
            <rFont val="Tahoma"/>
            <family val="2"/>
          </rPr>
          <t xml:space="preserve">
Valor del presupuesto programado para la actividad en el trimestre (ACUMULADO)</t>
        </r>
      </text>
    </comment>
    <comment ref="AA45" authorId="0" shapeId="0" xr:uid="{58AC6593-C04C-4F84-A2FD-2B7AAB29257C}">
      <text>
        <r>
          <rPr>
            <b/>
            <sz val="9"/>
            <color indexed="81"/>
            <rFont val="Tahoma"/>
            <family val="2"/>
          </rPr>
          <t xml:space="preserve">OAP - Minambiente: </t>
        </r>
        <r>
          <rPr>
            <sz val="11"/>
            <color indexed="81"/>
            <rFont val="Tahoma"/>
            <family val="2"/>
          </rPr>
          <t>Reporte el % de avance de la actividad acumulado  para este  trimestre con respecto al porcentaje de avance estimado que se había programado   en las columnas de REFERENTES DE SEGUIMIENTO</t>
        </r>
        <r>
          <rPr>
            <sz val="9"/>
            <color indexed="81"/>
            <rFont val="Tahoma"/>
            <family val="2"/>
          </rPr>
          <t xml:space="preserve">
</t>
        </r>
        <r>
          <rPr>
            <sz val="11"/>
            <color indexed="81"/>
            <rFont val="Tahoma"/>
            <family val="2"/>
          </rPr>
          <t>Este % es acumulado en cada trimestre y debe ser coherente frente a los subproductos y productos que se plantearon entregar . Su valor va de 0 a 100</t>
        </r>
      </text>
    </comment>
    <comment ref="AB45" authorId="3" shapeId="0" xr:uid="{63C5E9CC-9508-4CD3-8EFC-FA5B5F912BEC}">
      <text>
        <r>
          <rPr>
            <b/>
            <sz val="9"/>
            <color indexed="81"/>
            <rFont val="Tahoma"/>
            <family val="2"/>
          </rPr>
          <t>Relacione el avance para el indicador de producto y describa brevemente  el avance trimestral sobre los alcances obtenidos durante la ejecución del proyecto en cuanto al subproductos y productos programados 
Relacionar donde se encuentran los registros, informes  o evidencias de los avances logrados (URL de portales web, sistema de información, bases de datos, etc.). Anexar el producto en lo posible</t>
        </r>
      </text>
    </comment>
    <comment ref="AC45" authorId="3" shapeId="0" xr:uid="{FAD00C0D-64B1-48CC-B781-B1163A1E0574}">
      <text>
        <r>
          <rPr>
            <b/>
            <sz val="9"/>
            <color indexed="81"/>
            <rFont val="Tahoma"/>
            <family val="2"/>
          </rPr>
          <t>Porcentaje acumulado total de la contribución de cada actividad a la consecución del objetivo</t>
        </r>
      </text>
    </comment>
    <comment ref="AD45" authorId="3" shapeId="0" xr:uid="{EB0B6FFB-8F8A-429A-838F-D3CF9218C10D}">
      <text>
        <r>
          <rPr>
            <sz val="12"/>
            <color indexed="81"/>
            <rFont val="Tahoma"/>
            <family val="2"/>
          </rPr>
          <t>A final del  cada vigencia  considerando los referentes de planeación estratégica (metas PND, PENIA, PICIA) se debe realizar una evaluación del impacto d ela gestión, determinando cuales fueron los logros y resultados obtenidos frente a lo esperado.  Identificar el  impacto de la gestión reconociendo los beneficios socio ambientales. Este análisis es apreciativo y se apoya en información de línea base antes de iniciar el proyecto identificando los cambios logrados. la Evaluación es coherente con la cadena de valor en su ciclo: insumo-proceso-producto-resultado e impacto</t>
        </r>
        <r>
          <rPr>
            <sz val="9"/>
            <color indexed="81"/>
            <rFont val="Tahoma"/>
            <family val="2"/>
          </rPr>
          <t xml:space="preserve">
</t>
        </r>
        <r>
          <rPr>
            <sz val="12"/>
            <color indexed="81"/>
            <rFont val="Tahoma"/>
            <family val="2"/>
          </rPr>
          <t>Relacionar donde se encuentran los registros, informes  o evidencias de los impactos logrados (URL de portales web, sistema de información, etc.)</t>
        </r>
      </text>
    </comment>
    <comment ref="AE45" authorId="3" shapeId="0" xr:uid="{A23E7065-82CA-4C64-96A6-65B3B206BE46}">
      <text>
        <r>
          <rPr>
            <b/>
            <sz val="9"/>
            <color indexed="81"/>
            <rFont val="Tahoma"/>
            <family val="2"/>
          </rPr>
          <t>Destacar en esta columna situaciones extraordinarias que se presenten en la ejecución del proyecto. 
Ejemplo modificaciones o traslados presupuestales, precisión en mestas , productos o subproductos a alcanzar. Destacar aspectos especiales o extraordinarias.
Esta columna no es de reporte de gestión</t>
        </r>
        <r>
          <rPr>
            <sz val="9"/>
            <color indexed="81"/>
            <rFont val="Tahoma"/>
            <family val="2"/>
          </rPr>
          <t xml:space="preserve">
</t>
        </r>
      </text>
    </comment>
    <comment ref="S46" authorId="0" shapeId="0" xr:uid="{AB01FDC9-2096-4C28-BFD2-AF5BB7D77307}">
      <text>
        <r>
          <rPr>
            <sz val="11"/>
            <color indexed="81"/>
            <rFont val="Tahoma"/>
            <family val="2"/>
          </rPr>
          <t>OAP-Minambiente: Se identifica el valor por cada una de las actividades.</t>
        </r>
      </text>
    </comment>
    <comment ref="T46" authorId="0" shapeId="0" xr:uid="{8D7DE391-DA3F-4C96-90CE-8836CFA3B1F7}">
      <text>
        <r>
          <rPr>
            <sz val="11"/>
            <color indexed="81"/>
            <rFont val="Tahoma"/>
            <family val="2"/>
          </rPr>
          <t>OAP-Minambiente: Se identifica el valor por cada objetivo- sumatoria de los valores de cada una de las actividades que correspondan al objetivo.</t>
        </r>
      </text>
    </comment>
    <comment ref="Y46" authorId="0" shapeId="0" xr:uid="{739ECB36-7144-4ABE-A4D3-E0E3361DA5F7}">
      <text>
        <r>
          <rPr>
            <sz val="11"/>
            <color indexed="81"/>
            <rFont val="Tahoma"/>
            <family val="2"/>
          </rPr>
          <t>OAP-Minambiente: escribir el valor de acuerdo a los contratos ya suscritos para la ejecución del proyecto</t>
        </r>
        <r>
          <rPr>
            <b/>
            <sz val="9"/>
            <color indexed="81"/>
            <rFont val="Tahoma"/>
            <family val="2"/>
          </rPr>
          <t xml:space="preserve">.
</t>
        </r>
      </text>
    </comment>
    <comment ref="Z46" authorId="0" shapeId="0" xr:uid="{ADD4237A-4EF9-4546-A411-4B9932BFD84D}">
      <text>
        <r>
          <rPr>
            <sz val="11"/>
            <color indexed="81"/>
            <rFont val="Tahoma"/>
            <family val="2"/>
          </rPr>
          <t>OAP-Minambiente: Escribir el valor realmente pagado por los anticipos, productos o servicios recibidos</t>
        </r>
        <r>
          <rPr>
            <sz val="9"/>
            <color indexed="81"/>
            <rFont val="Tahoma"/>
            <family val="2"/>
          </rPr>
          <t xml:space="preserve">
</t>
        </r>
      </text>
    </comment>
    <comment ref="AE51" authorId="3" shapeId="0" xr:uid="{E79AAF1E-AB04-48BA-BB99-691DEBC59AAB}">
      <text>
        <r>
          <rPr>
            <b/>
            <sz val="9"/>
            <color indexed="81"/>
            <rFont val="Tahoma"/>
            <family val="2"/>
          </rPr>
          <t>Destacar en esta columna situaciones extraordinarias que se presenten en la ejecución del proyecto. 
Ejemplo modificaciones o traslados presupuestales, precisión en mestas , productos o subproductos a alcanzar. Destacar aspectos especiales o extraordinarias.
Esta columna no es de reporte de gestión</t>
        </r>
      </text>
    </comment>
    <comment ref="B52" authorId="0" shapeId="0" xr:uid="{2C5AC93D-0D62-4509-A12F-3692C9F41D85}">
      <text>
        <r>
          <rPr>
            <b/>
            <sz val="11"/>
            <color indexed="81"/>
            <rFont val="Tahoma"/>
            <family val="2"/>
          </rPr>
          <t xml:space="preserve">OAP-MADS:
</t>
        </r>
        <r>
          <rPr>
            <sz val="11"/>
            <color indexed="81"/>
            <rFont val="Tahoma"/>
            <family val="2"/>
          </rPr>
          <t>son los medios cuantificables que llevarán al cumplimiento del objetivo general. Surgen de pasar a positivo las causas del problema.</t>
        </r>
        <r>
          <rPr>
            <sz val="9"/>
            <color indexed="81"/>
            <rFont val="Tahoma"/>
            <family val="2"/>
          </rPr>
          <t xml:space="preserve">
</t>
        </r>
      </text>
    </comment>
    <comment ref="C52" authorId="0" shapeId="0" xr:uid="{C3360299-F2C7-48BC-A86E-D4FED68833C1}">
      <text>
        <r>
          <rPr>
            <b/>
            <sz val="11"/>
            <color indexed="81"/>
            <rFont val="Tahoma"/>
            <family val="2"/>
          </rPr>
          <t xml:space="preserve">OAP-Minambiente: </t>
        </r>
        <r>
          <rPr>
            <sz val="11"/>
            <color indexed="81"/>
            <rFont val="Tahoma"/>
            <family val="2"/>
          </rPr>
          <t>Ver bases del PND 4. Transformación productiva internacionalización y acción climática y 1. Ordenamiento del territorio alrededor del agua y justicia ambiental</t>
        </r>
      </text>
    </comment>
    <comment ref="D52" authorId="0" shapeId="0" xr:uid="{7D912100-912A-4311-BA6A-DA5C5A651819}">
      <text>
        <r>
          <rPr>
            <sz val="11"/>
            <color indexed="81"/>
            <rFont val="Tahoma"/>
            <family val="2"/>
          </rPr>
          <t>OAP- Minambiente: enuncie programa estratégico temático o programa estratégico instrumental con el que se articula el producto.</t>
        </r>
        <r>
          <rPr>
            <b/>
            <sz val="11"/>
            <color indexed="81"/>
            <rFont val="Tahoma"/>
            <family val="2"/>
          </rPr>
          <t xml:space="preserve">
</t>
        </r>
        <r>
          <rPr>
            <sz val="11"/>
            <color indexed="81"/>
            <rFont val="Tahoma"/>
            <family val="2"/>
          </rPr>
          <t xml:space="preserve">
</t>
        </r>
      </text>
    </comment>
    <comment ref="E52" authorId="0" shapeId="0" xr:uid="{86DFC43C-1321-499A-A186-0AC3AF0EE795}">
      <text>
        <r>
          <rPr>
            <b/>
            <sz val="11"/>
            <color indexed="81"/>
            <rFont val="Tahoma"/>
            <family val="2"/>
          </rPr>
          <t>OAP-Minambiente: Enuncie la Meta:</t>
        </r>
        <r>
          <rPr>
            <sz val="11"/>
            <color indexed="81"/>
            <rFont val="Tahoma"/>
            <family val="2"/>
          </rPr>
          <t xml:space="preserve"> Ver bases del PND</t>
        </r>
      </text>
    </comment>
    <comment ref="F52" authorId="0" shapeId="0" xr:uid="{84361DCA-5331-4922-8A4E-0414C255FB05}">
      <text>
        <r>
          <rPr>
            <b/>
            <sz val="11"/>
            <color indexed="81"/>
            <rFont val="Tahoma"/>
            <family val="2"/>
          </rPr>
          <t>OAP- Minambiente</t>
        </r>
        <r>
          <rPr>
            <sz val="11"/>
            <color indexed="81"/>
            <rFont val="Tahoma"/>
            <family val="2"/>
          </rPr>
          <t xml:space="preserve">: Describir la actividad del PICIA del Instituto, que se encuentra articulado con el producto </t>
        </r>
      </text>
    </comment>
    <comment ref="G52" authorId="4" shapeId="0" xr:uid="{1960AD97-01A0-4C0E-B842-06AC0CBD3654}">
      <text>
        <r>
          <rPr>
            <b/>
            <sz val="11"/>
            <color indexed="81"/>
            <rFont val="Tahoma"/>
            <family val="2"/>
          </rPr>
          <t>OAP - Minambiente:
Identifique cual es el producto que le permite alcanzar el objetivo específico.</t>
        </r>
        <r>
          <rPr>
            <sz val="9"/>
            <color indexed="81"/>
            <rFont val="Tahoma"/>
            <family val="2"/>
          </rPr>
          <t xml:space="preserve">
 </t>
        </r>
      </text>
    </comment>
    <comment ref="H52" authorId="4" shapeId="0" xr:uid="{ED99CAD2-CA1F-4B42-8A71-942BC8E59ABC}">
      <text>
        <r>
          <rPr>
            <b/>
            <sz val="11"/>
            <color indexed="81"/>
            <rFont val="Tahoma"/>
            <family val="2"/>
          </rPr>
          <t>OAP - Minambiente:</t>
        </r>
        <r>
          <rPr>
            <sz val="11"/>
            <color indexed="81"/>
            <rFont val="Tahoma"/>
            <family val="2"/>
          </rPr>
          <t xml:space="preserve">
El indicador de producto se construye a partir del producto que le permite alcanzar el objetivo específico adicionando la condición deseada según opciones del PIIP ( Ejm: realizada(o), implementada(o), etc.).</t>
        </r>
        <r>
          <rPr>
            <sz val="9"/>
            <color indexed="81"/>
            <rFont val="Tahoma"/>
            <family val="2"/>
          </rPr>
          <t xml:space="preserve">
 </t>
        </r>
      </text>
    </comment>
    <comment ref="I52" authorId="4" shapeId="0" xr:uid="{ADB54FCD-D666-4DED-AC38-E8506E5D3FF6}">
      <text>
        <r>
          <rPr>
            <b/>
            <sz val="11"/>
            <color indexed="81"/>
            <rFont val="Tahoma"/>
            <family val="2"/>
          </rPr>
          <t>OAP - Minambiente:</t>
        </r>
        <r>
          <rPr>
            <sz val="11"/>
            <color indexed="81"/>
            <rFont val="Tahoma"/>
            <family val="2"/>
          </rPr>
          <t xml:space="preserve">
Identifique el valor numérico de la meta del Indicador de producto que espera obtener en la vigencia.</t>
        </r>
      </text>
    </comment>
    <comment ref="M52" authorId="5" shapeId="0" xr:uid="{19098F6B-DC6F-49B4-95CE-EA1FBECB107A}">
      <text>
        <r>
          <rPr>
            <b/>
            <sz val="9"/>
            <color indexed="81"/>
            <rFont val="Tahoma"/>
            <family val="2"/>
          </rPr>
          <t>OAP Minambiente:</t>
        </r>
        <r>
          <rPr>
            <sz val="9"/>
            <color indexed="81"/>
            <rFont val="Tahoma"/>
            <family val="2"/>
          </rPr>
          <t xml:space="preserve">
Qué tanto contribuye la actividad a la consecución del objetivo. La sumatoria debe ser 100% para el objetivo</t>
        </r>
      </text>
    </comment>
    <comment ref="N52" authorId="0" shapeId="0" xr:uid="{30173582-D808-4BF5-B0AA-B916D4096CE7}">
      <text>
        <r>
          <rPr>
            <b/>
            <sz val="11"/>
            <color indexed="81"/>
            <rFont val="Tahoma"/>
            <family val="2"/>
          </rPr>
          <t xml:space="preserve">OAP-Minambiente. </t>
        </r>
        <r>
          <rPr>
            <sz val="11"/>
            <color indexed="81"/>
            <rFont val="Tahoma"/>
            <family val="2"/>
          </rPr>
          <t xml:space="preserve">es la acción que contribuye a la transformación de insumos en productos. Debe ser coherente con </t>
        </r>
      </text>
    </comment>
    <comment ref="O52" authorId="3" shapeId="0" xr:uid="{6865E74C-6323-4450-B7EC-0D2C0E7C146C}">
      <text>
        <r>
          <rPr>
            <sz val="9"/>
            <color indexed="81"/>
            <rFont val="Tahoma"/>
            <family val="2"/>
          </rPr>
          <t xml:space="preserve">
DESCRIBA EL PORCENTAJE DE AVANCE ESTIMADO RELACIONADO CON LOS SUBPRODUCTOS A ENTREGAR EN ESTE TRIMESTRE. 
DEBE SER ACUMULADO HASTA LLEGAR AL 100%
</t>
        </r>
      </text>
    </comment>
    <comment ref="P52" authorId="3" shapeId="0" xr:uid="{5300F9EF-9BCD-47CE-AC56-E7E9F9B8CE0C}">
      <text>
        <r>
          <rPr>
            <sz val="9"/>
            <color indexed="81"/>
            <rFont val="Tahoma"/>
            <family val="2"/>
          </rPr>
          <t xml:space="preserve">DESCRIBA EL PORCENTA JE DE AVANCE ESTIMADO RELACIONADO CON LOS SUBPRODUCTOS A ENTREGAR EN ESTE TRIMESTRE. DEBE SER ACUMULADO HASTA LLEGAR AL 100%
</t>
        </r>
      </text>
    </comment>
    <comment ref="Q52" authorId="3" shapeId="0" xr:uid="{01CC2ADB-1E49-4EBB-8C94-B408C9D04D05}">
      <text>
        <r>
          <rPr>
            <sz val="9"/>
            <color indexed="81"/>
            <rFont val="Tahoma"/>
            <family val="2"/>
          </rPr>
          <t xml:space="preserve">DESCRIBA EL PORCENTA JE DE AVANCE ESTIMADO RELACIONADO CON LOS SUBPRODUCTOS A ENTREGAR EN ESTE TRIMESTRE. DEBE SER ACUMULADO HASTA LLEGAR AL 100%
</t>
        </r>
      </text>
    </comment>
    <comment ref="R52" authorId="3" shapeId="0" xr:uid="{83497967-54B0-4BFF-940D-E34E22916401}">
      <text>
        <r>
          <rPr>
            <sz val="9"/>
            <color indexed="81"/>
            <rFont val="Tahoma"/>
            <family val="2"/>
          </rPr>
          <t xml:space="preserve">DESCRIBA EL PORCENTA JE DE AVANCE ESTIMADO RELACIONADO CON LOS SUBPRODUCTOS A ENTREGAR EN ESTE TRIMESTRE. DEBE SER ACUMULADO HASTA LLEGAR AL 100%
</t>
        </r>
      </text>
    </comment>
    <comment ref="U52" authorId="5" shapeId="0" xr:uid="{553D91BA-AA19-44C3-A097-BC1B6C8BE572}">
      <text>
        <r>
          <rPr>
            <b/>
            <sz val="9"/>
            <color indexed="81"/>
            <rFont val="Tahoma"/>
            <family val="2"/>
          </rPr>
          <t>OAP Minambiente:</t>
        </r>
        <r>
          <rPr>
            <sz val="9"/>
            <color indexed="81"/>
            <rFont val="Tahoma"/>
            <family val="2"/>
          </rPr>
          <t xml:space="preserve">
Valor del presupuesto programado para la actividad en el trimestre (ACUMULADO)</t>
        </r>
      </text>
    </comment>
    <comment ref="AA52" authorId="0" shapeId="0" xr:uid="{28FB21CF-4B8C-4304-BD88-F5720415FA86}">
      <text>
        <r>
          <rPr>
            <b/>
            <sz val="9"/>
            <color indexed="81"/>
            <rFont val="Tahoma"/>
            <family val="2"/>
          </rPr>
          <t xml:space="preserve">OAP - Minambiente: </t>
        </r>
        <r>
          <rPr>
            <sz val="11"/>
            <color indexed="81"/>
            <rFont val="Tahoma"/>
            <family val="2"/>
          </rPr>
          <t>Reporte el % de avance de la actividad acumulado  para este  trimestre con respecto al porcentaje de avance estimado que se había programado   en las columnas de REFERENTES DE SEGUIMIENTO</t>
        </r>
        <r>
          <rPr>
            <sz val="9"/>
            <color indexed="81"/>
            <rFont val="Tahoma"/>
            <family val="2"/>
          </rPr>
          <t xml:space="preserve">
</t>
        </r>
        <r>
          <rPr>
            <sz val="11"/>
            <color indexed="81"/>
            <rFont val="Tahoma"/>
            <family val="2"/>
          </rPr>
          <t>Este % es acumulado en cada trimestre y debe ser coherente frente a los subproductos y productos que se plantearon entregar . Su valor va de 0 a 100</t>
        </r>
      </text>
    </comment>
    <comment ref="AB52" authorId="3" shapeId="0" xr:uid="{5BFA0B37-3449-479E-A108-CCA967ED16A0}">
      <text>
        <r>
          <rPr>
            <b/>
            <sz val="9"/>
            <color indexed="81"/>
            <rFont val="Tahoma"/>
            <family val="2"/>
          </rPr>
          <t>Relacione el avance para el indicador de producto y describa brevemente  el avance trimestral sobre los alcances obtenidos durante la ejecución del proyecto en cuanto al subproductos y productos programados 
Relacionar donde se encuentran los registros, informes  o evidencias de los avances logrados (URL de portales web, sistema de información, bases de datos, etc.). Anexar el producto en lo posible</t>
        </r>
      </text>
    </comment>
    <comment ref="AC52" authorId="3" shapeId="0" xr:uid="{DFE55CC9-2246-4E7A-93DC-27C52D3BFDB3}">
      <text>
        <r>
          <rPr>
            <b/>
            <sz val="9"/>
            <color indexed="81"/>
            <rFont val="Tahoma"/>
            <family val="2"/>
          </rPr>
          <t>Porcentaje acumulado total de la contribución de cada actividad a la consecución del objetivo</t>
        </r>
      </text>
    </comment>
    <comment ref="AD52" authorId="3" shapeId="0" xr:uid="{9AE4740C-9357-4347-9316-63FA8D92DAA4}">
      <text>
        <r>
          <rPr>
            <sz val="12"/>
            <color indexed="81"/>
            <rFont val="Tahoma"/>
            <family val="2"/>
          </rPr>
          <t>A final del  cada vigencia  considerando los referentes de planeación estratégica (metas PND, PENIA, PICIA) se debe realizar una evaluación del impacto d ela gestión, determinando cuales fueron los logros y resultados obtenidos frente a lo esperado.  Identificar el  impacto de la gestión reconociendo los beneficios socio ambientales. Este análisis es apreciativo y se apoya en información de línea base antes de iniciar el proyecto identificando los cambios logrados. la Evaluación es coherente con la cadena de valor en su ciclo: insumo-proceso-producto-resultado e impacto</t>
        </r>
        <r>
          <rPr>
            <sz val="9"/>
            <color indexed="81"/>
            <rFont val="Tahoma"/>
            <family val="2"/>
          </rPr>
          <t xml:space="preserve">
</t>
        </r>
        <r>
          <rPr>
            <sz val="12"/>
            <color indexed="81"/>
            <rFont val="Tahoma"/>
            <family val="2"/>
          </rPr>
          <t>Relacionar donde se encuentran los registros, informes  o evidencias de los impactos logrados (URL de portales web, sistema de información, etc.)</t>
        </r>
      </text>
    </comment>
    <comment ref="S53" authorId="0" shapeId="0" xr:uid="{3329665C-66C2-4E6D-A467-79AE63C7D03E}">
      <text>
        <r>
          <rPr>
            <sz val="11"/>
            <color indexed="81"/>
            <rFont val="Tahoma"/>
            <family val="2"/>
          </rPr>
          <t>OAP-Minambiente: Se identifica el valor por cada una de las actividades.</t>
        </r>
      </text>
    </comment>
    <comment ref="T53" authorId="0" shapeId="0" xr:uid="{3C0F5C50-375F-41C5-ABAA-43E67DBC0F23}">
      <text>
        <r>
          <rPr>
            <sz val="11"/>
            <color indexed="81"/>
            <rFont val="Tahoma"/>
            <family val="2"/>
          </rPr>
          <t>OAP-Minambiente: Se identifica el valor por cada objetivo- sumatoria de los valores de cada una de las actividades que correspondan al objetivo.</t>
        </r>
      </text>
    </comment>
    <comment ref="Y53" authorId="0" shapeId="0" xr:uid="{8922D085-8563-46B2-9DF0-E67123F87D1B}">
      <text>
        <r>
          <rPr>
            <sz val="11"/>
            <color indexed="81"/>
            <rFont val="Tahoma"/>
            <family val="2"/>
          </rPr>
          <t>OAP-Minambiente: escribir el valor de acuerdo a los contratos ya suscritos para la ejecución del proyecto</t>
        </r>
        <r>
          <rPr>
            <b/>
            <sz val="9"/>
            <color indexed="81"/>
            <rFont val="Tahoma"/>
            <family val="2"/>
          </rPr>
          <t xml:space="preserve">.
</t>
        </r>
      </text>
    </comment>
    <comment ref="Z53" authorId="0" shapeId="0" xr:uid="{099AA666-BD35-449A-8274-334CB350466E}">
      <text>
        <r>
          <rPr>
            <sz val="11"/>
            <color indexed="81"/>
            <rFont val="Tahoma"/>
            <family val="2"/>
          </rPr>
          <t>OAP-Minambiente: Escribir el valor realmente pagado por los anticipos, productos o servicios recibidos</t>
        </r>
        <r>
          <rPr>
            <sz val="9"/>
            <color indexed="81"/>
            <rFont val="Tahoma"/>
            <family val="2"/>
          </rPr>
          <t xml:space="preserve">
</t>
        </r>
      </text>
    </comment>
    <comment ref="B54" authorId="1" shapeId="0" xr:uid="{2A187221-052C-4861-9433-CC4266807EFB}">
      <text>
        <r>
          <rPr>
            <sz val="12"/>
            <color theme="1"/>
            <rFont val="Calibri"/>
            <family val="2"/>
            <scheme val="minor"/>
          </rPr>
          <t>======
ID#AAABBC418Uc
tc={956CB89E-CD6F-48A9-B20A-8287F861FCC6}    (2023-11-21 03:00:02)
[Comentario encadenado]
Su versión de Excel le permite leer este comentario encadenado; sin embargo, las ediciones que se apliquen se quitarán si el archivo se abre en una versión más reciente de Excel. Más información: https://go.microsoft.com/fwlink/?linkid=870924
Comentario:
    Esto viene  de la carpeta #2, archivo: "01. BPIN Fortalecimiento Cadena de valor 2024 SINCHI  V10 24.04.2023"</t>
        </r>
      </text>
    </comment>
    <comment ref="N54" authorId="1" shapeId="0" xr:uid="{E9D5FB6B-898F-4521-8350-9EFA139BCC2A}">
      <text>
        <r>
          <rPr>
            <sz val="12"/>
            <color theme="1"/>
            <rFont val="Calibri"/>
            <family val="2"/>
            <scheme val="minor"/>
          </rPr>
          <t>======
ID#AAABBC418PI
tc={19C0DE6E-7D99-4FA9-A8D8-A0DFCDAB9010}    (2023-11-21 03:00:02)
[Comentario encadenado]
Su versión de Excel le permite leer este comentario encadenado; sin embargo, las ediciones que se apliquen se quitarán si el archivo se abre en una versión más reciente de Excel. Más información: https://go.microsoft.com/fwlink/?linkid=870924
Comentario:
    Esto viene  de la carpeta #2, archivo: "01. BPIN Fortalecimiento Cadena de valor 2024 SINCHI  V10 24.04.2023"</t>
        </r>
      </text>
    </comment>
    <comment ref="N55" authorId="1" shapeId="0" xr:uid="{7F3263C4-8C39-430B-B471-C6802E06B2A5}">
      <text>
        <r>
          <rPr>
            <sz val="12"/>
            <color theme="1"/>
            <rFont val="Calibri"/>
            <family val="2"/>
            <scheme val="minor"/>
          </rPr>
          <t>======
ID#AAABBC418HU
tc={92757CFD-8DF6-42E0-BC3F-8CFE64140BB6}    (2023-11-21 03:00:02)
[Comentario encadenado]
Su versión de Excel le permite leer este comentario encadenado; sin embargo, las ediciones que se apliquen se quitarán si el archivo se abre en una versión más reciente de Excel. Más información: https://go.microsoft.com/fwlink/?linkid=870924
Comentario:
    Esto viene  de la carpeta #2, archivo: "01. BPIN Fortalecimiento Cadena de valor 2024 SINCHI  V10 24.04.2023"</t>
        </r>
      </text>
    </comment>
    <comment ref="N56" authorId="1" shapeId="0" xr:uid="{677A147F-DB71-4A2B-9D92-0A532CFEA0B4}">
      <text>
        <r>
          <rPr>
            <sz val="12"/>
            <color theme="1"/>
            <rFont val="Calibri"/>
            <family val="2"/>
            <scheme val="minor"/>
          </rPr>
          <t>======
ID#AAABBC418c4
tc={5E980848-EB7D-44E3-824E-A1BA6632249F}    (2023-11-21 03:00:02)
[Comentario encadenado]
Su versión de Excel le permite leer este comentario encadenado; sin embargo, las ediciones que se apliquen se quitarán si el archivo se abre en una versión más reciente de Excel. Más información: https://go.microsoft.com/fwlink/?linkid=870924
Comentario:
    Esto viene  de la carpeta #2, archivo: "01. BPIN Fortalecimiento Cadena de valor 2024 SINCHI  V10 24.04.2023"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6" authorId="0" shapeId="0" xr:uid="{00000000-0006-0000-0500-000006000000}">
      <text>
        <r>
          <rPr>
            <sz val="12"/>
            <color theme="1"/>
            <rFont val="Calibri"/>
            <family val="2"/>
            <scheme val="minor"/>
          </rPr>
          <t>======
ID#AAABBC418cU
Jorge Enrique Jimenez Guacaneme    (2023-11-21 03:00:02)
OAP-MADS: Anote el nombre completo del Instituto de Investigación Ambiental</t>
        </r>
      </text>
    </comment>
    <comment ref="B7" authorId="0" shapeId="0" xr:uid="{00000000-0006-0000-0500-000032000000}">
      <text>
        <r>
          <rPr>
            <sz val="12"/>
            <color theme="1"/>
            <rFont val="Calibri"/>
            <family val="2"/>
            <scheme val="minor"/>
          </rPr>
          <t>======
ID#AAABBC418T4
Jorge Enrique Jimenez Guacaneme    (2023-11-21 03:00:02)
OAP-MADS: El nombre debe coincidir con el titulo del proyecto registrado en el SUIFP.</t>
        </r>
      </text>
    </comment>
    <comment ref="B8" authorId="0" shapeId="0" xr:uid="{00000000-0006-0000-0500-00003B000000}">
      <text>
        <r>
          <rPr>
            <sz val="12"/>
            <color theme="1"/>
            <rFont val="Calibri"/>
            <family val="2"/>
            <scheme val="minor"/>
          </rPr>
          <t>======
ID#AAABBC418S0
OAP - MADS    (2023-11-21 03:00:02)
El objetivo general debe contener como mínimo:
(1) la acción que se espera realizar, (2) el objeto sobre el cual recae la acción y (3) elementos adicionales de contexto o descriptivos. 
Debe proveer una solución al problema o necesidad previamente identificada. Debe iniciar con verbo en infinitivo (ar, er, ir).
 Ver guía de los 7 pasos 2014.</t>
        </r>
      </text>
    </comment>
    <comment ref="AC9" authorId="0" shapeId="0" xr:uid="{00000000-0006-0000-0500-00007A000000}">
      <text>
        <r>
          <rPr>
            <sz val="12"/>
            <color theme="1"/>
            <rFont val="Calibri"/>
            <family val="2"/>
            <scheme val="minor"/>
          </rPr>
          <t>======
ID#AAABBClNX74
Dorian Alberto Muñoz Rodas    (2023-11-21 03:00:02)
Destacar en esta columna situaciones extraordinarias que se presenten en la ejecución del proyecto. 
Ejemplo modificaciones o traslados presupuestales, precisión en mestas , productos o subproductos a alcanzar. Destacar aspectos especiales o extraordinarias.
Esta columna no es de reporte de gestión</t>
        </r>
      </text>
    </comment>
    <comment ref="B10" authorId="0" shapeId="0" xr:uid="{00000000-0006-0000-0500-000062000000}">
      <text>
        <r>
          <rPr>
            <sz val="12"/>
            <color theme="1"/>
            <rFont val="Calibri"/>
            <family val="2"/>
            <scheme val="minor"/>
          </rPr>
          <t>======
ID#AAABBC418KQ
OAP-MADS    (2023-11-21 03:00:02)
son los medios cuantificables que llevarán al cumplimiento del objetivo general. Surgen de pasar a positivo las causas del problema.</t>
        </r>
      </text>
    </comment>
    <comment ref="C10" authorId="0" shapeId="0" xr:uid="{00000000-0006-0000-0500-00007B000000}">
      <text>
        <r>
          <rPr>
            <sz val="12"/>
            <color theme="1"/>
            <rFont val="Calibri"/>
            <family val="2"/>
            <scheme val="minor"/>
          </rPr>
          <t>======
ID#AAABBClNX70
Jorge Enrique Jimenez Guacaneme    (2023-11-21 03:00:02)
OAP MADS: Ver bases del PND Capitulo crecimiento verde, estrategias nacionales y regionales.</t>
        </r>
      </text>
    </comment>
    <comment ref="D10" authorId="0" shapeId="0" xr:uid="{00000000-0006-0000-0500-000044000000}">
      <text>
        <r>
          <rPr>
            <sz val="12"/>
            <color theme="1"/>
            <rFont val="Calibri"/>
            <family val="2"/>
            <scheme val="minor"/>
          </rPr>
          <t>======
ID#AAABBC418RA
Jorge Enrique Jimenez Guacaneme    (2023-11-21 03:00:02)
OAP-MADS: enuncie programa estratégico temático o programa estratégico instrumental con el que se articula el producto.</t>
        </r>
      </text>
    </comment>
    <comment ref="E10" authorId="0" shapeId="0" xr:uid="{00000000-0006-0000-0500-000048000000}">
      <text>
        <r>
          <rPr>
            <sz val="12"/>
            <color theme="1"/>
            <rFont val="Calibri"/>
            <family val="2"/>
            <scheme val="minor"/>
          </rPr>
          <t>======
ID#AAABBC418P4
Jorge Enrique Jimenez Guacaneme    (2023-11-21 03:00:02)
OAP MADS: Enuncie la Meta:Ver bases del PND Capitulo crecimiento verde, estrategias nacionales y regionales</t>
        </r>
      </text>
    </comment>
    <comment ref="F10" authorId="0" shapeId="0" xr:uid="{00000000-0006-0000-0500-00007C000000}">
      <text>
        <r>
          <rPr>
            <sz val="12"/>
            <color theme="1"/>
            <rFont val="Calibri"/>
            <family val="2"/>
            <scheme val="minor"/>
          </rPr>
          <t>======
ID#AAABBClNX7c
Jorge Enrique Jimenez Guacaneme    (2023-11-21 03:00:02)
OAP- MADS: Describir la actividad del PICIA del Instituto, que se encuentra articulado con el producto</t>
        </r>
      </text>
    </comment>
    <comment ref="H10" authorId="0" shapeId="0" xr:uid="{00000000-0006-0000-0500-000014000000}">
      <text>
        <r>
          <rPr>
            <sz val="12"/>
            <color theme="1"/>
            <rFont val="Calibri"/>
            <family val="2"/>
            <scheme val="minor"/>
          </rPr>
          <t>======
ID#AAABBC418Zw
Jorge Enrique Jimenez Guacaneme    (2023-11-21 03:00:02)
OAP-MADS. es la acción que contribuye a la transformación de insumos en productos. Debe ser coherente con</t>
        </r>
      </text>
    </comment>
    <comment ref="I10" authorId="0" shapeId="0" xr:uid="{00000000-0006-0000-0500-000073000000}">
      <text>
        <r>
          <rPr>
            <sz val="12"/>
            <color theme="1"/>
            <rFont val="Calibri"/>
            <family val="2"/>
            <scheme val="minor"/>
          </rPr>
          <t>======
ID#AAABBClNX80
OAP - MADS    (2023-11-21 03:00:02)
Identifique el valor numérico de la meta del Indicador de producto que espera obtener en la vigencia.</t>
        </r>
      </text>
    </comment>
    <comment ref="J10" authorId="0" shapeId="0" xr:uid="{00000000-0006-0000-0500-00002C000000}">
      <text>
        <r>
          <rPr>
            <sz val="12"/>
            <color theme="1"/>
            <rFont val="Calibri"/>
            <family val="2"/>
            <scheme val="minor"/>
          </rPr>
          <t>======
ID#AAABBC418V4
OAP - MADS    (2023-11-21 03:00:02)
Identifique cual es el producto que le permite alcanzar el objetivo específico.</t>
        </r>
      </text>
    </comment>
    <comment ref="K10" authorId="0" shapeId="0" xr:uid="{00000000-0006-0000-0500-000089000000}">
      <text>
        <r>
          <rPr>
            <sz val="12"/>
            <color theme="1"/>
            <rFont val="Calibri"/>
            <family val="2"/>
            <scheme val="minor"/>
          </rPr>
          <t>======
ID#AAABBCkmoRw
OAP - MADS    (2023-11-21 03:00:02)
El indicador de producto se construye a partir del producto que le permite alcanzar el objetivo específico adicionando la condición deseada según opciones del SUIFP ( Ejm: realizada(o), implementada(o), etc.).</t>
        </r>
      </text>
    </comment>
    <comment ref="L10" authorId="0" shapeId="0" xr:uid="{00000000-0006-0000-0500-00002A000000}">
      <text>
        <r>
          <rPr>
            <sz val="12"/>
            <color theme="1"/>
            <rFont val="Calibri"/>
            <family val="2"/>
            <scheme val="minor"/>
          </rPr>
          <t>======
ID#AAABBC418WA
Jorge Enrique Jimenez Guacaneme    (2023-11-21 03:00:02)
OAP- MADS: Descripción del impacto que puede generar el producto en corto, mediano plazo.
Informe Primer semestre . Avance a la consecución de los resultados.
Informe final o segundo semestre. Resultados obtenidos de la ejecución del proyecto.</t>
        </r>
      </text>
    </comment>
    <comment ref="M10" authorId="0" shapeId="0" xr:uid="{00000000-0006-0000-0500-000004000000}">
      <text>
        <r>
          <rPr>
            <sz val="12"/>
            <color theme="1"/>
            <rFont val="Calibri"/>
            <family val="2"/>
            <scheme val="minor"/>
          </rPr>
          <t>======
ID#AAABBC418cY
Dorian Alberto Muñoz Rodas    (2023-11-21 03:00:02)
Describa el subproducto entregables en este trimestre que contribuye gradualmente a cumplir con el producto final.
Este subproducto debe ser coherente con el indicador de gestión del proyecto de inversión.</t>
        </r>
      </text>
    </comment>
    <comment ref="N10" authorId="0" shapeId="0" xr:uid="{00000000-0006-0000-0500-000015000000}">
      <text>
        <r>
          <rPr>
            <sz val="12"/>
            <color theme="1"/>
            <rFont val="Calibri"/>
            <family val="2"/>
            <scheme val="minor"/>
          </rPr>
          <t>======
ID#AAABBC418ZY
Dorian Alberto Muñoz Rodas    (2023-11-21 03:00:02)
DESCRIBA EL PORCENTAJE DE AVANCE ESTIMADO RELACIONADO CON LOS SUBPRODUCTOS A ENTREGAR EN ESTE TRIMESTRE. 
DEBE SER ACUMULADO HASTA LLEGAR AL 100%</t>
        </r>
      </text>
    </comment>
    <comment ref="O10" authorId="0" shapeId="0" xr:uid="{00000000-0006-0000-0500-000054000000}">
      <text>
        <r>
          <rPr>
            <sz val="12"/>
            <color theme="1"/>
            <rFont val="Calibri"/>
            <family val="2"/>
            <scheme val="minor"/>
          </rPr>
          <t>======
ID#AAABBC418NM
Dorian Alberto Muñoz Rodas    (2023-11-21 03:00:02)
Describa el subproducto entregables en este trimestre que contribuye gradualmente a cumplir con el producto final.
Este subproducto debe ser coherente con el indicador de gestión del proyecto de inversión.</t>
        </r>
      </text>
    </comment>
    <comment ref="P10" authorId="0" shapeId="0" xr:uid="{00000000-0006-0000-0500-000064000000}">
      <text>
        <r>
          <rPr>
            <sz val="12"/>
            <color theme="1"/>
            <rFont val="Calibri"/>
            <family val="2"/>
            <scheme val="minor"/>
          </rPr>
          <t>======
ID#AAABBC418KE
Dorian Alberto Muñoz Rodas    (2023-11-21 03:00:02)
DESCRIBA EL PORCENTA JE DE AVANCE ESTIMADO RELACIONADO CON LOS SUBPRODUCTOS A ENTREGAR EN ESTE TRIMESTRE. DEBE SER ACUMULADO HASTA LLEGAR AL 100%</t>
        </r>
      </text>
    </comment>
    <comment ref="Q10" authorId="0" shapeId="0" xr:uid="{00000000-0006-0000-0500-00000D000000}">
      <text>
        <r>
          <rPr>
            <sz val="12"/>
            <color theme="1"/>
            <rFont val="Calibri"/>
            <family val="2"/>
            <scheme val="minor"/>
          </rPr>
          <t>======
ID#AAABBC418as
Dorian Alberto Muñoz Rodas    (2023-11-21 03:00:02)
Describa el subproducto entregables en este trimestre que contribuye gradualmente a cumplir con el producto final.
Este subproducto debe ser coherente con el indicador de gestión del proyecto de inversión.</t>
        </r>
      </text>
    </comment>
    <comment ref="R10" authorId="0" shapeId="0" xr:uid="{00000000-0006-0000-0500-000068000000}">
      <text>
        <r>
          <rPr>
            <sz val="12"/>
            <color theme="1"/>
            <rFont val="Calibri"/>
            <family val="2"/>
            <scheme val="minor"/>
          </rPr>
          <t>======
ID#AAABBC418Js
Dorian Alberto Muñoz Rodas    (2023-11-21 03:00:02)
DESCRIBA EL PORCENTA JE DE AVANCE ESTIMADO RELACIONADO CON LOS SUBPRODUCTOS A ENTREGAR EN ESTE TRIMESTRE. DEBE SER ACUMULADO HASTA LLEGAR AL 100%</t>
        </r>
      </text>
    </comment>
    <comment ref="S10" authorId="0" shapeId="0" xr:uid="{00000000-0006-0000-0500-00005E000000}">
      <text>
        <r>
          <rPr>
            <sz val="12"/>
            <color theme="1"/>
            <rFont val="Calibri"/>
            <family val="2"/>
            <scheme val="minor"/>
          </rPr>
          <t>======
ID#AAABBC418K8
Dorian Alberto Muñoz Rodas    (2023-11-21 03:00:02)
Describa el subproducto entregables en este trimestre que contribuye gradualmente a cumplir con el producto final.
Este subproducto debe ser coherente con el indicador de gestión del proyecto de inversión.</t>
        </r>
      </text>
    </comment>
    <comment ref="T10" authorId="0" shapeId="0" xr:uid="{00000000-0006-0000-0500-00008C000000}">
      <text>
        <r>
          <rPr>
            <sz val="12"/>
            <color theme="1"/>
            <rFont val="Calibri"/>
            <family val="2"/>
            <scheme val="minor"/>
          </rPr>
          <t>======
ID#AAAA9qDwMEY
Dorian Alberto Muñoz Rodas    (2023-11-21 03:00:02)
DESCRIBA EL PORCENTA JE DE AVANCE ESTIMADO RELACIONADO CON LOS SUBPRODUCTOS A ENTREGAR EN ESTE TRIMESTRE. DEBE SER ACUMULADO HASTA LLEGAR AL 100%</t>
        </r>
      </text>
    </comment>
    <comment ref="Y10" authorId="0" shapeId="0" xr:uid="{00000000-0006-0000-0500-000075000000}">
      <text>
        <r>
          <rPr>
            <sz val="12"/>
            <color theme="1"/>
            <rFont val="Calibri"/>
            <family val="2"/>
            <scheme val="minor"/>
          </rPr>
          <t>======
ID#AAABBClNX8g
Jorge Enrique Jimenez Guacaneme    (2023-11-21 03:00:02)
OAP - MADS: Reporte el % de avance para este  trimestre con respecto al porcentaje de avance estimado que se había programado   en las columnas de REFERENTES DE SEGUIMIENTO (L a S)
Este % es acumulado en cada trimestre y debe ser coherente frente a los subproductos y productos que se plantearon entregar .</t>
        </r>
      </text>
    </comment>
    <comment ref="Z10" authorId="0" shapeId="0" xr:uid="{00000000-0006-0000-0500-000088000000}">
      <text>
        <r>
          <rPr>
            <sz val="12"/>
            <color theme="1"/>
            <rFont val="Calibri"/>
            <family val="2"/>
            <scheme val="minor"/>
          </rPr>
          <t>======
ID#AAABBCkmoSI
Dorian Alberto Muñoz Rodas    (2023-11-21 03:00:02)
Reporte el % de Avance de producto considerando integralmente el reporte de los avances de gestión</t>
        </r>
      </text>
    </comment>
    <comment ref="AA10" authorId="0" shapeId="0" xr:uid="{00000000-0006-0000-0500-000067000000}">
      <text>
        <r>
          <rPr>
            <sz val="12"/>
            <color theme="1"/>
            <rFont val="Calibri"/>
            <family val="2"/>
            <scheme val="minor"/>
          </rPr>
          <t>======
ID#AAABBC418Jw
Dorian Alberto Muñoz Rodas    (2023-11-21 03:00:02)
Describir brevemente  el avance trimestral sobre los alcances obtenidos durante la ejecución del proyecto en cuanto al subproductos y productos programados 
Relacionar donde se encuentran los registros, informes  o evidencias de los avances logrados (URL de portales web, sistema de información, bases de datos, etc.). Anexar el producto en lo posible</t>
        </r>
      </text>
    </comment>
    <comment ref="AB10" authorId="0" shapeId="0" xr:uid="{00000000-0006-0000-0500-000086000000}">
      <text>
        <r>
          <rPr>
            <sz val="12"/>
            <color theme="1"/>
            <rFont val="Calibri"/>
            <family val="2"/>
            <scheme val="minor"/>
          </rPr>
          <t>======
ID#AAABBCkmoSc
Dorian Alberto Muñoz Rodas    (2023-11-21 03:00:02)
A final del  cada vigencia  considerando los referentes de planeación estratégica (metas PND, PENIA, PICIA) se debe realizar una evaluación del impacto d ela gestión, determinando cuales fueron los logros y resultados obtenidos frente a lo esperado.  Identificar el  impacto de la gestión reconociendo los beneficios socio ambientales. Este análisis es apreciativo y se apoya en información de línea base antes de iniciar el proyecto identificando los cambios logrados. la Evaluación es coherente con la cadena de valor en su ciclo: insumo-proceso-producto-resultado e impacto
Relacionar donde se encuentran los registros, informes  o evidencias de los impactos logrados (URL de portales web, sistema de información, etc.)</t>
        </r>
      </text>
    </comment>
    <comment ref="U11" authorId="0" shapeId="0" xr:uid="{00000000-0006-0000-0500-00001B000000}">
      <text>
        <r>
          <rPr>
            <sz val="12"/>
            <color theme="1"/>
            <rFont val="Calibri"/>
            <family val="2"/>
            <scheme val="minor"/>
          </rPr>
          <t>======
ID#AAABBC418Y4
Jorge Enrique Jimenez Guacaneme    (2023-11-21 03:00:02)
OAP-MADS: Se identifica el valor por cada una de las actividades.</t>
        </r>
      </text>
    </comment>
    <comment ref="V11" authorId="0" shapeId="0" xr:uid="{00000000-0006-0000-0500-000069000000}">
      <text>
        <r>
          <rPr>
            <sz val="12"/>
            <color theme="1"/>
            <rFont val="Calibri"/>
            <family val="2"/>
            <scheme val="minor"/>
          </rPr>
          <t>======
ID#AAABBC418Jk
Jorge Enrique Jimenez Guacaneme    (2023-11-21 03:00:02)
OAP-MADS: Se identifica el valor por cada objetivo- sumatoria de los valores de cada una de las actividades que correspondan al objetivo.</t>
        </r>
      </text>
    </comment>
    <comment ref="W11" authorId="0" shapeId="0" xr:uid="{00000000-0006-0000-0500-00001E000000}">
      <text>
        <r>
          <rPr>
            <sz val="12"/>
            <color theme="1"/>
            <rFont val="Calibri"/>
            <family val="2"/>
            <scheme val="minor"/>
          </rPr>
          <t>======
ID#AAABBC418X8
Jorge Enrique Jimenez Guacaneme    (2023-11-21 03:00:02)
OAP-MADS: escribir el valor de acuerdo a los contratos ya suscritos para la ejecución del proyecto.</t>
        </r>
      </text>
    </comment>
    <comment ref="X11" authorId="0" shapeId="0" xr:uid="{00000000-0006-0000-0500-00004B000000}">
      <text>
        <r>
          <rPr>
            <sz val="12"/>
            <color theme="1"/>
            <rFont val="Calibri"/>
            <family val="2"/>
            <scheme val="minor"/>
          </rPr>
          <t>======
ID#AAABBC418PQ
Jorge Enrique Jimenez Guacaneme    (2023-11-21 03:00:02)
OPA-MADS: Escribir el valor realmente pagado por los anticipos, productos o servicios recibidos</t>
        </r>
      </text>
    </comment>
    <comment ref="B33" authorId="0" shapeId="0" xr:uid="{00000000-0006-0000-0500-00000C000000}">
      <text>
        <r>
          <rPr>
            <sz val="12"/>
            <color theme="1"/>
            <rFont val="Calibri"/>
            <family val="2"/>
            <scheme val="minor"/>
          </rPr>
          <t>======
ID#AAABBC418a4
OAP-MADS    (2023-11-21 03:00:02)
son los medios cuantificables que llevarán al cumplimiento del objetivo general. Surgen de pasar a positivo las causas del problema.</t>
        </r>
      </text>
    </comment>
    <comment ref="C33" authorId="0" shapeId="0" xr:uid="{00000000-0006-0000-0500-000010000000}">
      <text>
        <r>
          <rPr>
            <sz val="12"/>
            <color theme="1"/>
            <rFont val="Calibri"/>
            <family val="2"/>
            <scheme val="minor"/>
          </rPr>
          <t>======
ID#AAABBC418aQ
Jorge Enrique Jimenez Guacaneme    (2023-11-21 03:00:02)
OAP MADS: Ver bases del PND Capitulo crecimiento verde, estrategias nacionales y regionales.</t>
        </r>
      </text>
    </comment>
    <comment ref="D33" authorId="0" shapeId="0" xr:uid="{00000000-0006-0000-0500-00005F000000}">
      <text>
        <r>
          <rPr>
            <sz val="12"/>
            <color theme="1"/>
            <rFont val="Calibri"/>
            <family val="2"/>
            <scheme val="minor"/>
          </rPr>
          <t>======
ID#AAABBC418Ks
Jorge Enrique Jimenez Guacaneme    (2023-11-21 03:00:02)
OAP-MADS: enuncie programa estratégico temático o programa estratégico instrumental con el que se articula el producto.</t>
        </r>
      </text>
    </comment>
    <comment ref="E33" authorId="0" shapeId="0" xr:uid="{00000000-0006-0000-0500-00005D000000}">
      <text>
        <r>
          <rPr>
            <sz val="12"/>
            <color theme="1"/>
            <rFont val="Calibri"/>
            <family val="2"/>
            <scheme val="minor"/>
          </rPr>
          <t>======
ID#AAABBC418LE
Jorge Enrique Jimenez Guacaneme    (2023-11-21 03:00:02)
OAP MADS: Enuncie la Meta:Ver bases del PND Capitulo crecimiento verde, estrategias nacionales y regionales</t>
        </r>
      </text>
    </comment>
    <comment ref="F33" authorId="0" shapeId="0" xr:uid="{00000000-0006-0000-0500-00001F000000}">
      <text>
        <r>
          <rPr>
            <sz val="12"/>
            <color theme="1"/>
            <rFont val="Calibri"/>
            <family val="2"/>
            <scheme val="minor"/>
          </rPr>
          <t>======
ID#AAABBC418Xs
Jorge Enrique Jimenez Guacaneme    (2023-11-21 03:00:02)
OAP- MADS: Describir la actividad del PICIA del Instituto, que se encuentra articulado con el producto</t>
        </r>
      </text>
    </comment>
    <comment ref="H33" authorId="0" shapeId="0" xr:uid="{00000000-0006-0000-0500-00003F000000}">
      <text>
        <r>
          <rPr>
            <sz val="12"/>
            <color theme="1"/>
            <rFont val="Calibri"/>
            <family val="2"/>
            <scheme val="minor"/>
          </rPr>
          <t>======
ID#AAABBC418SA
Jorge Enrique Jimenez Guacaneme    (2023-11-21 03:00:02)
OAP-MADS. es la acción que contribuye a la transformación de insumos en productos. Debe ser coherente con</t>
        </r>
      </text>
    </comment>
    <comment ref="I33" authorId="0" shapeId="0" xr:uid="{00000000-0006-0000-0500-00006A000000}">
      <text>
        <r>
          <rPr>
            <sz val="12"/>
            <color theme="1"/>
            <rFont val="Calibri"/>
            <family val="2"/>
            <scheme val="minor"/>
          </rPr>
          <t>======
ID#AAABBC418I8
OAP - MADS    (2023-11-21 03:00:02)
Identifique el valor numérico de la meta del Indicador de producto que espera obtener en la vigencia.</t>
        </r>
      </text>
    </comment>
    <comment ref="J33" authorId="0" shapeId="0" xr:uid="{00000000-0006-0000-0500-000084000000}">
      <text>
        <r>
          <rPr>
            <sz val="12"/>
            <color theme="1"/>
            <rFont val="Calibri"/>
            <family val="2"/>
            <scheme val="minor"/>
          </rPr>
          <t>======
ID#AAABBCkqTK8
OAP - MADS    (2023-11-21 03:00:02)
Identifique cual es el producto que le permite alcanzar el objetivo específico.</t>
        </r>
      </text>
    </comment>
    <comment ref="K33" authorId="0" shapeId="0" xr:uid="{00000000-0006-0000-0500-00003D000000}">
      <text>
        <r>
          <rPr>
            <sz val="12"/>
            <color theme="1"/>
            <rFont val="Calibri"/>
            <family val="2"/>
            <scheme val="minor"/>
          </rPr>
          <t>======
ID#AAABBC418SU
OAP - MADS    (2023-11-21 03:00:02)
El indicador de producto se construye a partir del producto que le permite alcanzar el objetivo específico adicionando la condición deseada según opciones del SUIFP ( Ejm: realizada(o), implementada(o), etc.).</t>
        </r>
      </text>
    </comment>
    <comment ref="L33" authorId="0" shapeId="0" xr:uid="{00000000-0006-0000-0500-00004F000000}">
      <text>
        <r>
          <rPr>
            <sz val="12"/>
            <color theme="1"/>
            <rFont val="Calibri"/>
            <family val="2"/>
            <scheme val="minor"/>
          </rPr>
          <t>======
ID#AAABBC418Og
Jorge Enrique Jimenez Guacaneme    (2023-11-21 03:00:02)
OAP- MADS: Descripción del impacto que puede generar el producto en corto, mediano plazo.
Informe Primer semestre . Avance a la consecución de los resultados.
Informe final o segundo semestre. Resultados obtenidos de la ejecución del proyecto.</t>
        </r>
      </text>
    </comment>
    <comment ref="M33" authorId="0" shapeId="0" xr:uid="{00000000-0006-0000-0500-000009000000}">
      <text>
        <r>
          <rPr>
            <sz val="12"/>
            <color theme="1"/>
            <rFont val="Calibri"/>
            <family val="2"/>
            <scheme val="minor"/>
          </rPr>
          <t>======
ID#AAABBC418bk
Dorian Alberto Muñoz Rodas    (2023-11-21 03:00:02)
Describa el subproducto entregables en este trimestre que contribuye gradualmente a cumplir con el producto final.
Este subproducto debe ser coherente con el indicador de gestión del proyecto de inversión.</t>
        </r>
      </text>
    </comment>
    <comment ref="N33" authorId="0" shapeId="0" xr:uid="{00000000-0006-0000-0500-00006E000000}">
      <text>
        <r>
          <rPr>
            <sz val="12"/>
            <color theme="1"/>
            <rFont val="Calibri"/>
            <family val="2"/>
            <scheme val="minor"/>
          </rPr>
          <t>======
ID#AAABBC418IM
Dorian Alberto Muñoz Rodas    (2023-11-21 03:00:02)
DESCRIBA EL PORCENTAJE DE AVANCE ESTIMADO RELACIONADO CON LOS SUBPRODUCTOS A ENTREGAR EN ESTE TRIMESTRE. 
DEBE SER ACUMULADO HASTA LLEGAR AL 100%</t>
        </r>
      </text>
    </comment>
    <comment ref="O33" authorId="0" shapeId="0" xr:uid="{00000000-0006-0000-0500-000002000000}">
      <text>
        <r>
          <rPr>
            <sz val="12"/>
            <color theme="1"/>
            <rFont val="Calibri"/>
            <family val="2"/>
            <scheme val="minor"/>
          </rPr>
          <t>======
ID#AAABBC418dE
Dorian Alberto Muñoz Rodas    (2023-11-21 03:00:02)
Describa el subproducto entregables en este trimestre que contribuye gradualmente a cumplir con el producto final.
Este subproducto debe ser coherente con el indicador de gestión del proyecto de inversión.</t>
        </r>
      </text>
    </comment>
    <comment ref="P33" authorId="0" shapeId="0" xr:uid="{00000000-0006-0000-0500-00001A000000}">
      <text>
        <r>
          <rPr>
            <sz val="12"/>
            <color theme="1"/>
            <rFont val="Calibri"/>
            <family val="2"/>
            <scheme val="minor"/>
          </rPr>
          <t>======
ID#AAABBC418Y0
Dorian Alberto Muñoz Rodas    (2023-11-21 03:00:02)
DESCRIBA EL PORCENTA JE DE AVANCE ESTIMADO RELACIONADO CON LOS SUBPRODUCTOS A ENTREGAR EN ESTE TRIMESTRE. DEBE SER ACUMULADO HASTA LLEGAR AL 100%</t>
        </r>
      </text>
    </comment>
    <comment ref="Q33" authorId="0" shapeId="0" xr:uid="{00000000-0006-0000-0500-00004E000000}">
      <text>
        <r>
          <rPr>
            <sz val="12"/>
            <color theme="1"/>
            <rFont val="Calibri"/>
            <family val="2"/>
            <scheme val="minor"/>
          </rPr>
          <t>======
ID#AAABBC418Ok
Dorian Alberto Muñoz Rodas    (2023-11-21 03:00:02)
Describa el subproducto entregables en este trimestre que contribuye gradualmente a cumplir con el producto final.
Este subproducto debe ser coherente con el indicador de gestión del proyecto de inversión.</t>
        </r>
      </text>
    </comment>
    <comment ref="R33" authorId="0" shapeId="0" xr:uid="{00000000-0006-0000-0500-000074000000}">
      <text>
        <r>
          <rPr>
            <sz val="12"/>
            <color theme="1"/>
            <rFont val="Calibri"/>
            <family val="2"/>
            <scheme val="minor"/>
          </rPr>
          <t>======
ID#AAABBClNX8o
Dorian Alberto Muñoz Rodas    (2023-11-21 03:00:02)
DESCRIBA EL PORCENTA JE DE AVANCE ESTIMADO RELACIONADO CON LOS SUBPRODUCTOS A ENTREGAR EN ESTE TRIMESTRE. DEBE SER ACUMULADO HASTA LLEGAR AL 100%</t>
        </r>
      </text>
    </comment>
    <comment ref="S33" authorId="0" shapeId="0" xr:uid="{00000000-0006-0000-0500-000039000000}">
      <text>
        <r>
          <rPr>
            <sz val="12"/>
            <color theme="1"/>
            <rFont val="Calibri"/>
            <family val="2"/>
            <scheme val="minor"/>
          </rPr>
          <t>======
ID#AAABBC418TI
Dorian Alberto Muñoz Rodas    (2023-11-21 03:00:02)
Describa el subproducto entregables en este trimestre que contribuye gradualmente a cumplir con el producto final.
Este subproducto debe ser coherente con el indicador de gestión del proyecto de inversión.</t>
        </r>
      </text>
    </comment>
    <comment ref="T33" authorId="0" shapeId="0" xr:uid="{00000000-0006-0000-0500-000056000000}">
      <text>
        <r>
          <rPr>
            <sz val="12"/>
            <color theme="1"/>
            <rFont val="Calibri"/>
            <family val="2"/>
            <scheme val="minor"/>
          </rPr>
          <t>======
ID#AAABBC418Mg
Dorian Alberto Muñoz Rodas    (2023-11-21 03:00:02)
DESCRIBA EL PORCENTA JE DE AVANCE ESTIMADO RELACIONADO CON LOS SUBPRODUCTOS A ENTREGAR EN ESTE TRIMESTRE. DEBE SER ACUMULADO HASTA LLEGAR AL 100%</t>
        </r>
      </text>
    </comment>
    <comment ref="Y33" authorId="0" shapeId="0" xr:uid="{00000000-0006-0000-0500-000037000000}">
      <text>
        <r>
          <rPr>
            <sz val="12"/>
            <color theme="1"/>
            <rFont val="Calibri"/>
            <family val="2"/>
            <scheme val="minor"/>
          </rPr>
          <t>======
ID#AAABBC418Tg
Jorge Enrique Jimenez Guacaneme    (2023-11-21 03:00:02)
OAP - MADS: Reporte el % de avance para este  trimestre con respecto al porcentaje de avance estimado que se había programado   en las columnas de REFERENTES DE SEGUIMIENTO (L a S)
Este % es acumulado en cada trimestre y debe ser coherente frente a los subproductos y productos que se plantearon entregar .</t>
        </r>
      </text>
    </comment>
    <comment ref="Z33" authorId="0" shapeId="0" xr:uid="{00000000-0006-0000-0500-000024000000}">
      <text>
        <r>
          <rPr>
            <sz val="12"/>
            <color theme="1"/>
            <rFont val="Calibri"/>
            <family val="2"/>
            <scheme val="minor"/>
          </rPr>
          <t>======
ID#AAABBC418XM
Dorian Alberto Muñoz Rodas    (2023-11-21 03:00:02)
Reporte el % de Avance de producto considerando integralmente el reporte de los avances de gestión</t>
        </r>
      </text>
    </comment>
    <comment ref="AA33" authorId="0" shapeId="0" xr:uid="{00000000-0006-0000-0500-000060000000}">
      <text>
        <r>
          <rPr>
            <sz val="12"/>
            <color theme="1"/>
            <rFont val="Calibri"/>
            <family val="2"/>
            <scheme val="minor"/>
          </rPr>
          <t>======
ID#AAABBC418Kk
Dorian Alberto Muñoz Rodas    (2023-11-21 03:00:02)
Describir brevemente  el avance trimestral sobre los alcances obtenidos durante la ejecución del proyecto en cuanto al subproductos y productos programados 
Relacionar donde se encuentran los registros, informes  o evidencias de los avances logrados (URL de portales web, sistema de información, bases de datos, etc.). Anexar el producto en lo posible</t>
        </r>
      </text>
    </comment>
    <comment ref="AB33" authorId="0" shapeId="0" xr:uid="{00000000-0006-0000-0500-00001C000000}">
      <text>
        <r>
          <rPr>
            <sz val="12"/>
            <color theme="1"/>
            <rFont val="Calibri"/>
            <family val="2"/>
            <scheme val="minor"/>
          </rPr>
          <t>======
ID#AAABBC418Yc
Dorian Alberto Muñoz Rodas    (2023-11-21 03:00:02)
A final del  cada vigencia  considerando los referentes de planeación estratégica (metas PND, PENIA, PICIA) se debe realizar una evaluación del impacto d ela gestión, determinando cuales fueron los logros y resultados obtenidos frente a lo esperado.  Identificar el  impacto de la gestión reconociendo los beneficios socio ambientales. Este análisis es apreciativo y se apoya en información de línea base antes de iniciar el proyecto identificando los cambios logrados. la Evaluación es coherente con la cadena de valor en su ciclo: insumo-proceso-producto-resultado e impacto
Relacionar donde se encuentran los registros, informes  o evidencias de los impactos logrados (URL de portales web, sistema de información, etc.)</t>
        </r>
      </text>
    </comment>
    <comment ref="AC33" authorId="0" shapeId="0" xr:uid="{00000000-0006-0000-0500-000083000000}">
      <text>
        <r>
          <rPr>
            <sz val="12"/>
            <color theme="1"/>
            <rFont val="Calibri"/>
            <family val="2"/>
            <scheme val="minor"/>
          </rPr>
          <t>======
ID#AAABBCkqTLI
Dorian Alberto Muñoz Rodas    (2023-11-21 03:00:02)
Destacar en esta columna situaciones extraordinarias que se presenten en la ejecución del proyecto. 
Ejemplo modificaciones o traslados presupuestales, precisión en mestas , productos o subproductos a alcanzar. Destacar aspectos especiales o extraordinarias.
Esta columna no es de reporte de gestión</t>
        </r>
      </text>
    </comment>
    <comment ref="U34" authorId="0" shapeId="0" xr:uid="{00000000-0006-0000-0500-000028000000}">
      <text>
        <r>
          <rPr>
            <sz val="12"/>
            <color theme="1"/>
            <rFont val="Calibri"/>
            <family val="2"/>
            <scheme val="minor"/>
          </rPr>
          <t>======
ID#AAABBC418WU
Jorge Enrique Jimenez Guacaneme    (2023-11-21 03:00:02)
OAP-MADS: Se identifica el valor por cada una de las actividades.</t>
        </r>
      </text>
    </comment>
    <comment ref="V34" authorId="0" shapeId="0" xr:uid="{00000000-0006-0000-0500-000077000000}">
      <text>
        <r>
          <rPr>
            <sz val="12"/>
            <color theme="1"/>
            <rFont val="Calibri"/>
            <family val="2"/>
            <scheme val="minor"/>
          </rPr>
          <t>======
ID#AAABBClNX8Y
Jorge Enrique Jimenez Guacaneme    (2023-11-21 03:00:02)
OAP-MADS: Se identifica el valor por cada objetivo- sumatoria de los valores de cada una de las actividades que correspondan al objetivo.</t>
        </r>
      </text>
    </comment>
    <comment ref="W34" authorId="0" shapeId="0" xr:uid="{00000000-0006-0000-0500-00005C000000}">
      <text>
        <r>
          <rPr>
            <sz val="12"/>
            <color theme="1"/>
            <rFont val="Calibri"/>
            <family val="2"/>
            <scheme val="minor"/>
          </rPr>
          <t>======
ID#AAABBC418LQ
Jorge Enrique Jimenez Guacaneme    (2023-11-21 03:00:02)
OAP-MADS: escribir el valor de acuerdo a los contratos ya suscritos para la ejecución del proyecto.</t>
        </r>
      </text>
    </comment>
    <comment ref="X34" authorId="0" shapeId="0" xr:uid="{00000000-0006-0000-0500-00005A000000}">
      <text>
        <r>
          <rPr>
            <sz val="12"/>
            <color theme="1"/>
            <rFont val="Calibri"/>
            <family val="2"/>
            <scheme val="minor"/>
          </rPr>
          <t>======
ID#AAABBC418L4
Jorge Enrique Jimenez Guacaneme    (2023-11-21 03:00:02)
OPA-MADS: Escribir el valor realmente pagado por los anticipos, productos o servicios recibidos</t>
        </r>
      </text>
    </comment>
    <comment ref="B52" authorId="0" shapeId="0" xr:uid="{00000000-0006-0000-0500-000058000000}">
      <text>
        <r>
          <rPr>
            <sz val="12"/>
            <color theme="1"/>
            <rFont val="Calibri"/>
            <family val="2"/>
            <scheme val="minor"/>
          </rPr>
          <t>======
ID#AAABBC418MY
OAP-MADS    (2023-11-21 03:00:02)
son los medios cuantificables que llevarán al cumplimiento del objetivo general. Surgen de pasar a positivo las causas del problema.</t>
        </r>
      </text>
    </comment>
    <comment ref="C52" authorId="0" shapeId="0" xr:uid="{00000000-0006-0000-0500-000082000000}">
      <text>
        <r>
          <rPr>
            <sz val="12"/>
            <color theme="1"/>
            <rFont val="Calibri"/>
            <family val="2"/>
            <scheme val="minor"/>
          </rPr>
          <t>======
ID#AAABBCkqTLM
Jorge Enrique Jimenez Guacaneme    (2023-11-21 03:00:02)
OAP MADS: Ver bases del PND Capitulo crecimiento verde, estrategias nacionales y regionales.</t>
        </r>
      </text>
    </comment>
    <comment ref="D52" authorId="0" shapeId="0" xr:uid="{00000000-0006-0000-0500-00005B000000}">
      <text>
        <r>
          <rPr>
            <sz val="12"/>
            <color theme="1"/>
            <rFont val="Calibri"/>
            <family val="2"/>
            <scheme val="minor"/>
          </rPr>
          <t>======
ID#AAABBC418Lw
Jorge Enrique Jimenez Guacaneme    (2023-11-21 03:00:02)
OAP-MADS: enuncie programa estratégico temático o programa estratégico instrumental con el que se articula el producto.</t>
        </r>
      </text>
    </comment>
    <comment ref="E52" authorId="0" shapeId="0" xr:uid="{00000000-0006-0000-0500-000030000000}">
      <text>
        <r>
          <rPr>
            <sz val="12"/>
            <color theme="1"/>
            <rFont val="Calibri"/>
            <family val="2"/>
            <scheme val="minor"/>
          </rPr>
          <t>======
ID#AAABBC418U0
Jorge Enrique Jimenez Guacaneme    (2023-11-21 03:00:02)
OAP MADS: Enuncie la Meta:Ver bases del PND Capitulo crecimiento verde, estrategias nacionales y regionales</t>
        </r>
      </text>
    </comment>
    <comment ref="F52" authorId="0" shapeId="0" xr:uid="{00000000-0006-0000-0500-000047000000}">
      <text>
        <r>
          <rPr>
            <sz val="12"/>
            <color theme="1"/>
            <rFont val="Calibri"/>
            <family val="2"/>
            <scheme val="minor"/>
          </rPr>
          <t>======
ID#AAABBC418QA
Jorge Enrique Jimenez Guacaneme    (2023-11-21 03:00:02)
OAP- MADS: Describir la actividad del PICIA del Instituto, que se encuentra articulado con el producto</t>
        </r>
      </text>
    </comment>
    <comment ref="H52" authorId="0" shapeId="0" xr:uid="{00000000-0006-0000-0500-000041000000}">
      <text>
        <r>
          <rPr>
            <sz val="12"/>
            <color theme="1"/>
            <rFont val="Calibri"/>
            <family val="2"/>
            <scheme val="minor"/>
          </rPr>
          <t>======
ID#AAABBC418Rk
Jorge Enrique Jimenez Guacaneme    (2023-11-21 03:00:02)
OAP-MADS. es la acción que contribuye a la transformación de insumos en productos. Debe ser coherente con</t>
        </r>
      </text>
    </comment>
    <comment ref="I52" authorId="0" shapeId="0" xr:uid="{00000000-0006-0000-0500-000045000000}">
      <text>
        <r>
          <rPr>
            <sz val="12"/>
            <color theme="1"/>
            <rFont val="Calibri"/>
            <family val="2"/>
            <scheme val="minor"/>
          </rPr>
          <t>======
ID#AAABBC418Q4
OAP - MADS    (2023-11-21 03:00:02)
Identifique el valor numérico de la meta del Indicador de producto que espera obtener en la vigencia.</t>
        </r>
      </text>
    </comment>
    <comment ref="J52" authorId="0" shapeId="0" xr:uid="{00000000-0006-0000-0500-000007000000}">
      <text>
        <r>
          <rPr>
            <sz val="12"/>
            <color theme="1"/>
            <rFont val="Calibri"/>
            <family val="2"/>
            <scheme val="minor"/>
          </rPr>
          <t>======
ID#AAABBC418cQ
OAP - MADS    (2023-11-21 03:00:02)
Identifique cual es el producto que le permite alcanzar el objetivo específico.</t>
        </r>
      </text>
    </comment>
    <comment ref="K52" authorId="0" shapeId="0" xr:uid="{00000000-0006-0000-0500-000079000000}">
      <text>
        <r>
          <rPr>
            <sz val="12"/>
            <color theme="1"/>
            <rFont val="Calibri"/>
            <family val="2"/>
            <scheme val="minor"/>
          </rPr>
          <t>======
ID#AAABBClNX78
OAP - MADS    (2023-11-21 03:00:02)
El indicador de producto se construye a partir del producto que le permite alcanzar el objetivo específico adicionando la condición deseada según opciones del SUIFP ( Ejm: realizada(o), implementada(o), etc.).</t>
        </r>
      </text>
    </comment>
    <comment ref="L52" authorId="0" shapeId="0" xr:uid="{00000000-0006-0000-0500-000052000000}">
      <text>
        <r>
          <rPr>
            <sz val="12"/>
            <color theme="1"/>
            <rFont val="Calibri"/>
            <family val="2"/>
            <scheme val="minor"/>
          </rPr>
          <t>======
ID#AAABBC418Nk
Jorge Enrique Jimenez Guacaneme    (2023-11-21 03:00:02)
OAP- MADS: Descripción del impacto que puede generar el producto en corto, mediano plazo.
Informe Primer semestre . Avance a la consecución de los resultados.
Informe final o segundo semestre. Resultados obtenidos de la ejecución del proyecto.</t>
        </r>
      </text>
    </comment>
    <comment ref="M52" authorId="0" shapeId="0" xr:uid="{00000000-0006-0000-0500-00003E000000}">
      <text>
        <r>
          <rPr>
            <sz val="12"/>
            <color theme="1"/>
            <rFont val="Calibri"/>
            <family val="2"/>
            <scheme val="minor"/>
          </rPr>
          <t>======
ID#AAABBC418SI
Dorian Alberto Muñoz Rodas    (2023-11-21 03:00:02)
Describa el subproducto entregables en este trimestre que contribuye gradualmente a cumplir con el producto final.
Este subproducto debe ser coherente con el indicador de gestión del proyecto de inversión.</t>
        </r>
      </text>
    </comment>
    <comment ref="N52" authorId="0" shapeId="0" xr:uid="{00000000-0006-0000-0500-000043000000}">
      <text>
        <r>
          <rPr>
            <sz val="12"/>
            <color theme="1"/>
            <rFont val="Calibri"/>
            <family val="2"/>
            <scheme val="minor"/>
          </rPr>
          <t>======
ID#AAABBC418RM
Dorian Alberto Muñoz Rodas    (2023-11-21 03:00:02)
DESCRIBA EL PORCENTAJE DE AVANCE ESTIMADO RELACIONADO CON LOS SUBPRODUCTOS A ENTREGAR EN ESTE TRIMESTRE. 
DEBE SER ACUMULADO HASTA LLEGAR AL 100%</t>
        </r>
      </text>
    </comment>
    <comment ref="O52" authorId="0" shapeId="0" xr:uid="{00000000-0006-0000-0500-000061000000}">
      <text>
        <r>
          <rPr>
            <sz val="12"/>
            <color theme="1"/>
            <rFont val="Calibri"/>
            <family val="2"/>
            <scheme val="minor"/>
          </rPr>
          <t>======
ID#AAABBC418Kg
Dorian Alberto Muñoz Rodas    (2023-11-21 03:00:02)
Describa el subproducto entregables en este trimestre que contribuye gradualmente a cumplir con el producto final.
Este subproducto debe ser coherente con el indicador de gestión del proyecto de inversión.</t>
        </r>
      </text>
    </comment>
    <comment ref="P52" authorId="0" shapeId="0" xr:uid="{00000000-0006-0000-0500-000013000000}">
      <text>
        <r>
          <rPr>
            <sz val="12"/>
            <color theme="1"/>
            <rFont val="Calibri"/>
            <family val="2"/>
            <scheme val="minor"/>
          </rPr>
          <t>======
ID#AAABBC418aA
Dorian Alberto Muñoz Rodas    (2023-11-21 03:00:02)
DESCRIBA EL PORCENTA JE DE AVANCE ESTIMADO RELACIONADO CON LOS SUBPRODUCTOS A ENTREGAR EN ESTE TRIMESTRE. DEBE SER ACUMULADO HASTA LLEGAR AL 100%</t>
        </r>
      </text>
    </comment>
    <comment ref="Q52" authorId="0" shapeId="0" xr:uid="{00000000-0006-0000-0500-00004D000000}">
      <text>
        <r>
          <rPr>
            <sz val="12"/>
            <color theme="1"/>
            <rFont val="Calibri"/>
            <family val="2"/>
            <scheme val="minor"/>
          </rPr>
          <t>======
ID#AAABBC418O4
Dorian Alberto Muñoz Rodas    (2023-11-21 03:00:02)
Describa el subproducto entregables en este trimestre que contribuye gradualmente a cumplir con el producto final.
Este subproducto debe ser coherente con el indicador de gestión del proyecto de inversión.</t>
        </r>
      </text>
    </comment>
    <comment ref="R52" authorId="0" shapeId="0" xr:uid="{00000000-0006-0000-0500-00000E000000}">
      <text>
        <r>
          <rPr>
            <sz val="12"/>
            <color theme="1"/>
            <rFont val="Calibri"/>
            <family val="2"/>
            <scheme val="minor"/>
          </rPr>
          <t>======
ID#AAABBC418ag
Dorian Alberto Muñoz Rodas    (2023-11-21 03:00:02)
DESCRIBA EL PORCENTA JE DE AVANCE ESTIMADO RELACIONADO CON LOS SUBPRODUCTOS A ENTREGAR EN ESTE TRIMESTRE. DEBE SER ACUMULADO HASTA LLEGAR AL 100%</t>
        </r>
      </text>
    </comment>
    <comment ref="S52" authorId="0" shapeId="0" xr:uid="{00000000-0006-0000-0500-00006D000000}">
      <text>
        <r>
          <rPr>
            <sz val="12"/>
            <color theme="1"/>
            <rFont val="Calibri"/>
            <family val="2"/>
            <scheme val="minor"/>
          </rPr>
          <t>======
ID#AAABBC418Ic
Dorian Alberto Muñoz Rodas    (2023-11-21 03:00:02)
Describa el subproducto entregables en este trimestre que contribuye gradualmente a cumplir con el producto final.
Este subproducto debe ser coherente con el indicador de gestión del proyecto de inversión.</t>
        </r>
      </text>
    </comment>
    <comment ref="T52" authorId="0" shapeId="0" xr:uid="{00000000-0006-0000-0500-00006C000000}">
      <text>
        <r>
          <rPr>
            <sz val="12"/>
            <color theme="1"/>
            <rFont val="Calibri"/>
            <family val="2"/>
            <scheme val="minor"/>
          </rPr>
          <t>======
ID#AAABBC418Is
Dorian Alberto Muñoz Rodas    (2023-11-21 03:00:02)
DESCRIBA EL PORCENTA JE DE AVANCE ESTIMADO RELACIONADO CON LOS SUBPRODUCTOS A ENTREGAR EN ESTE TRIMESTRE. DEBE SER ACUMULADO HASTA LLEGAR AL 100%</t>
        </r>
      </text>
    </comment>
    <comment ref="Y52" authorId="0" shapeId="0" xr:uid="{00000000-0006-0000-0500-000053000000}">
      <text>
        <r>
          <rPr>
            <sz val="12"/>
            <color theme="1"/>
            <rFont val="Calibri"/>
            <family val="2"/>
            <scheme val="minor"/>
          </rPr>
          <t>======
ID#AAABBC418NU
Jorge Enrique Jimenez Guacaneme    (2023-11-21 03:00:02)
OAP - MADS: Reporte el % de avance para este  trimestre con respecto al porcentaje de avance estimado que se había programado   en las columnas de REFERENTES DE SEGUIMIENTO (L a S)
Este % es acumulado en cada trimestre y debe ser coherente frente a los subproductos y productos que se plantearon entregar .</t>
        </r>
      </text>
    </comment>
    <comment ref="Z52" authorId="0" shapeId="0" xr:uid="{00000000-0006-0000-0500-000055000000}">
      <text>
        <r>
          <rPr>
            <sz val="12"/>
            <color theme="1"/>
            <rFont val="Calibri"/>
            <family val="2"/>
            <scheme val="minor"/>
          </rPr>
          <t>======
ID#AAABBC418NI
Dorian Alberto Muñoz Rodas    (2023-11-21 03:00:02)
Reporte el % de Avance de producto considerando integralmente el reporte de los avances de gestión</t>
        </r>
      </text>
    </comment>
    <comment ref="AA52" authorId="0" shapeId="0" xr:uid="{00000000-0006-0000-0500-000040000000}">
      <text>
        <r>
          <rPr>
            <sz val="12"/>
            <color theme="1"/>
            <rFont val="Calibri"/>
            <family val="2"/>
            <scheme val="minor"/>
          </rPr>
          <t>======
ID#AAABBC418Rw
Dorian Alberto Muñoz Rodas    (2023-11-21 03:00:02)
Describir brevemente  el avance trimestral sobre los alcances obtenidos durante la ejecución del proyecto en cuanto al subproductos y productos programados 
Relacionar donde se encuentran los registros, informes  o evidencias de los avances logrados (URL de portales web, sistema de información, bases de datos, etc.). Anexar el producto en lo posible</t>
        </r>
      </text>
    </comment>
    <comment ref="AB52" authorId="0" shapeId="0" xr:uid="{00000000-0006-0000-0500-00008B000000}">
      <text>
        <r>
          <rPr>
            <sz val="12"/>
            <color theme="1"/>
            <rFont val="Calibri"/>
            <family val="2"/>
            <scheme val="minor"/>
          </rPr>
          <t>======
ID#AAAA9qDwMEc
Dorian Alberto Muñoz Rodas    (2023-11-21 03:00:02)
A final del  cada vigencia  considerando los referentes de planeación estratégica (metas PND, PENIA, PICIA) se debe realizar una evaluación del impacto d ela gestión, determinando cuales fueron los logros y resultados obtenidos frente a lo esperado.  Identificar el  impacto de la gestión reconociendo los beneficios socio ambientales. Este análisis es apreciativo y se apoya en información de línea base antes de iniciar el proyecto identificando los cambios logrados. la Evaluación es coherente con la cadena de valor en su ciclo: insumo-proceso-producto-resultado e impacto
Relacionar donde se encuentran los registros, informes  o evidencias de los impactos logrados (URL de portales web, sistema de información, etc.)</t>
        </r>
      </text>
    </comment>
    <comment ref="AC52" authorId="0" shapeId="0" xr:uid="{00000000-0006-0000-0500-000050000000}">
      <text>
        <r>
          <rPr>
            <sz val="12"/>
            <color theme="1"/>
            <rFont val="Calibri"/>
            <family val="2"/>
            <scheme val="minor"/>
          </rPr>
          <t>======
ID#AAABBC418Nw
Dorian Alberto Muñoz Rodas    (2023-11-21 03:00:02)
Destacar en esta columna situaciones extraordinarias que se presenten en la ejecución del proyecto. 
Ejemplo modificaciones o traslados presupuestales, precisión en mestas , productos o subproductos a alcanzar. Destacar aspectos especiales o extraordinarias.
Esta columna no es de reporte de gestión</t>
        </r>
      </text>
    </comment>
    <comment ref="U53" authorId="0" shapeId="0" xr:uid="{00000000-0006-0000-0500-00006F000000}">
      <text>
        <r>
          <rPr>
            <sz val="12"/>
            <color theme="1"/>
            <rFont val="Calibri"/>
            <family val="2"/>
            <scheme val="minor"/>
          </rPr>
          <t>======
ID#AAABBC418II
Jorge Enrique Jimenez Guacaneme    (2023-11-21 03:00:02)
OAP-MADS: Se identifica el valor por cada una de las actividades.</t>
        </r>
      </text>
    </comment>
    <comment ref="V53" authorId="0" shapeId="0" xr:uid="{00000000-0006-0000-0500-00002D000000}">
      <text>
        <r>
          <rPr>
            <sz val="12"/>
            <color theme="1"/>
            <rFont val="Calibri"/>
            <family val="2"/>
            <scheme val="minor"/>
          </rPr>
          <t>======
ID#AAABBC418Vs
Jorge Enrique Jimenez Guacaneme    (2023-11-21 03:00:02)
OAP-MADS: Se identifica el valor por cada objetivo- sumatoria de los valores de cada una de las actividades que correspondan al objetivo.</t>
        </r>
      </text>
    </comment>
    <comment ref="W53" authorId="0" shapeId="0" xr:uid="{00000000-0006-0000-0500-000023000000}">
      <text>
        <r>
          <rPr>
            <sz val="12"/>
            <color theme="1"/>
            <rFont val="Calibri"/>
            <family val="2"/>
            <scheme val="minor"/>
          </rPr>
          <t>======
ID#AAABBC418XU
Jorge Enrique Jimenez Guacaneme    (2023-11-21 03:00:02)
OAP-MADS: escribir el valor de acuerdo a los contratos ya suscritos para la ejecución del proyecto.</t>
        </r>
      </text>
    </comment>
    <comment ref="X53" authorId="0" shapeId="0" xr:uid="{00000000-0006-0000-0500-00000B000000}">
      <text>
        <r>
          <rPr>
            <sz val="12"/>
            <color theme="1"/>
            <rFont val="Calibri"/>
            <family val="2"/>
            <scheme val="minor"/>
          </rPr>
          <t>======
ID#AAABBC418bE
Jorge Enrique Jimenez Guacaneme    (2023-11-21 03:00:02)
OPA-MADS: Escribir el valor realmente pagado por los anticipos, productos o servicios recibidos</t>
        </r>
      </text>
    </comment>
    <comment ref="B64" authorId="0" shapeId="0" xr:uid="{00000000-0006-0000-0500-000070000000}">
      <text>
        <r>
          <rPr>
            <sz val="12"/>
            <color theme="1"/>
            <rFont val="Calibri"/>
            <family val="2"/>
            <scheme val="minor"/>
          </rPr>
          <t>======
ID#AAABBC418H8
Jorge Enrique Jimenez Guacaneme    (2023-11-21 03:00:02)
OAP-MADS: El nombre debe coincidir con el titulo del proyecto registrado en el SUIFP.</t>
        </r>
      </text>
    </comment>
    <comment ref="B65" authorId="0" shapeId="0" xr:uid="{00000000-0006-0000-0500-00004A000000}">
      <text>
        <r>
          <rPr>
            <sz val="12"/>
            <color theme="1"/>
            <rFont val="Calibri"/>
            <family val="2"/>
            <scheme val="minor"/>
          </rPr>
          <t>======
ID#AAABBC418Pg
OAP - MADS    (2023-11-21 03:00:02)
El objetivo general debe contener como mínimo:
(1) la acción que se espera realizar, (2) el objeto sobre el cual recae la acción y (3) elementos adicionales de contexto o descriptivos. 
Debe proveer una solución al problema o necesidad previamente identificada. Debe iniciar con verbo en infinitivo (ar, er, ir).
 Ver guía de los 7 pasos 2014.</t>
        </r>
      </text>
    </comment>
    <comment ref="AC66" authorId="0" shapeId="0" xr:uid="{00000000-0006-0000-0500-000021000000}">
      <text>
        <r>
          <rPr>
            <sz val="12"/>
            <color theme="1"/>
            <rFont val="Calibri"/>
            <family val="2"/>
            <scheme val="minor"/>
          </rPr>
          <t>======
ID#AAABBC418Xk
Dorian Alberto Muñoz Rodas    (2023-11-21 03:00:02)
Destacar en esta columna situaciones extraordinarias que se presenten en la ejecución del proyecto. 
Ejemplo modificaciones o traslados presupuestales, precisión en mestas , productos o subproductos a alcanzar. Destacar aspectos especiales o extraordinarias.
Esta columna no es de reporte de gestión</t>
        </r>
      </text>
    </comment>
    <comment ref="B67" authorId="0" shapeId="0" xr:uid="{00000000-0006-0000-0500-00003C000000}">
      <text>
        <r>
          <rPr>
            <sz val="12"/>
            <color theme="1"/>
            <rFont val="Calibri"/>
            <family val="2"/>
            <scheme val="minor"/>
          </rPr>
          <t>======
ID#AAABBC418Sg
OAP-MADS    (2023-11-21 03:00:02)
son los medios cuantificables que llevarán al cumplimiento del objetivo general. Surgen de pasar a positivo las causas del problema.</t>
        </r>
      </text>
    </comment>
    <comment ref="C67" authorId="0" shapeId="0" xr:uid="{00000000-0006-0000-0500-000020000000}">
      <text>
        <r>
          <rPr>
            <sz val="12"/>
            <color theme="1"/>
            <rFont val="Calibri"/>
            <family val="2"/>
            <scheme val="minor"/>
          </rPr>
          <t>======
ID#AAABBC418X0
Jorge Enrique Jimenez Guacaneme    (2023-11-21 03:00:02)
OAP MADS: Ver bases del PND Capitulo crecimiento verde, estrategias nacionales y regionales.</t>
        </r>
      </text>
    </comment>
    <comment ref="D67" authorId="0" shapeId="0" xr:uid="{00000000-0006-0000-0500-000018000000}">
      <text>
        <r>
          <rPr>
            <sz val="12"/>
            <color theme="1"/>
            <rFont val="Calibri"/>
            <family val="2"/>
            <scheme val="minor"/>
          </rPr>
          <t>======
ID#AAABBC418ZE
Jorge Enrique Jimenez Guacaneme    (2023-11-21 03:00:02)
OAP-MADS: enuncie programa estratégico temático o programa estratégico instrumental con el que se articula el producto.</t>
        </r>
      </text>
    </comment>
    <comment ref="E67" authorId="0" shapeId="0" xr:uid="{00000000-0006-0000-0500-00003A000000}">
      <text>
        <r>
          <rPr>
            <sz val="12"/>
            <color theme="1"/>
            <rFont val="Calibri"/>
            <family val="2"/>
            <scheme val="minor"/>
          </rPr>
          <t>======
ID#AAABBC418S4
Jorge Enrique Jimenez Guacaneme    (2023-11-21 03:00:02)
OAP MADS: Enuncie la Meta:Ver bases del PND Capitulo crecimiento verde, estrategias nacionales y regionales</t>
        </r>
      </text>
    </comment>
    <comment ref="F67" authorId="0" shapeId="0" xr:uid="{00000000-0006-0000-0500-000087000000}">
      <text>
        <r>
          <rPr>
            <sz val="12"/>
            <color theme="1"/>
            <rFont val="Calibri"/>
            <family val="2"/>
            <scheme val="minor"/>
          </rPr>
          <t>======
ID#AAABBCkmoSU
Jorge Enrique Jimenez Guacaneme    (2023-11-21 03:00:02)
OAP- MADS: Describir la actividad del PICIA del Instituto, que se encuentra articulado con el producto</t>
        </r>
      </text>
    </comment>
    <comment ref="H67" authorId="0" shapeId="0" xr:uid="{00000000-0006-0000-0500-000012000000}">
      <text>
        <r>
          <rPr>
            <sz val="12"/>
            <color theme="1"/>
            <rFont val="Calibri"/>
            <family val="2"/>
            <scheme val="minor"/>
          </rPr>
          <t>======
ID#AAABBC418aE
Jorge Enrique Jimenez Guacaneme    (2023-11-21 03:00:02)
OAP-MADS. es la acción que contribuye a la transformación de insumos en productos. Debe ser coherente con</t>
        </r>
      </text>
    </comment>
    <comment ref="I67" authorId="0" shapeId="0" xr:uid="{00000000-0006-0000-0500-00007D000000}">
      <text>
        <r>
          <rPr>
            <sz val="12"/>
            <color theme="1"/>
            <rFont val="Calibri"/>
            <family val="2"/>
            <scheme val="minor"/>
          </rPr>
          <t>======
ID#AAABBClNX7M
OAP - MADS    (2023-11-21 03:00:02)
Identifique el valor numérico de la meta del Indicador de producto que espera obtener en la vigencia.</t>
        </r>
      </text>
    </comment>
    <comment ref="J67" authorId="0" shapeId="0" xr:uid="{00000000-0006-0000-0500-00007F000000}">
      <text>
        <r>
          <rPr>
            <sz val="12"/>
            <color theme="1"/>
            <rFont val="Calibri"/>
            <family val="2"/>
            <scheme val="minor"/>
          </rPr>
          <t>======
ID#AAABBCkqTLw
OAP - MADS    (2023-11-21 03:00:02)
Identifique cual es el producto que le permite alcanzar el objetivo específico.</t>
        </r>
      </text>
    </comment>
    <comment ref="K67" authorId="0" shapeId="0" xr:uid="{00000000-0006-0000-0500-000042000000}">
      <text>
        <r>
          <rPr>
            <sz val="12"/>
            <color theme="1"/>
            <rFont val="Calibri"/>
            <family val="2"/>
            <scheme val="minor"/>
          </rPr>
          <t>======
ID#AAABBC418RY
OAP - MADS    (2023-11-21 03:00:02)
El indicador de producto se construye a partir del producto que le permite alcanzar el objetivo específico adicionando la condición deseada según opciones del SUIFP ( Ejm: realizada(o), implementada(o), etc.).</t>
        </r>
      </text>
    </comment>
    <comment ref="L67" authorId="0" shapeId="0" xr:uid="{00000000-0006-0000-0500-000017000000}">
      <text>
        <r>
          <rPr>
            <sz val="12"/>
            <color theme="1"/>
            <rFont val="Calibri"/>
            <family val="2"/>
            <scheme val="minor"/>
          </rPr>
          <t>======
ID#AAABBC418ZI
Jorge Enrique Jimenez Guacaneme    (2023-11-21 03:00:02)
OAP- MADS: Descripción del impacto que puede generar el producto en corto, mediano plazo.
Informe Primer semestre . Avance a la consecución de los resultados.
Informe final o segundo semestre. Resultados obtenidos de la ejecución del proyecto.</t>
        </r>
      </text>
    </comment>
    <comment ref="M67" authorId="0" shapeId="0" xr:uid="{00000000-0006-0000-0500-000046000000}">
      <text>
        <r>
          <rPr>
            <sz val="12"/>
            <color theme="1"/>
            <rFont val="Calibri"/>
            <family val="2"/>
            <scheme val="minor"/>
          </rPr>
          <t>======
ID#AAABBC418QI
Dorian Alberto Muñoz Rodas    (2023-11-21 03:00:02)
Describa el subproducto entregables en este trimestre que contribuye gradualmente a cumplir con el producto final.
Este subproducto debe ser coherente con el indicador de gestión del proyecto de inversión.</t>
        </r>
      </text>
    </comment>
    <comment ref="N67" authorId="0" shapeId="0" xr:uid="{00000000-0006-0000-0500-00006B000000}">
      <text>
        <r>
          <rPr>
            <sz val="12"/>
            <color theme="1"/>
            <rFont val="Calibri"/>
            <family val="2"/>
            <scheme val="minor"/>
          </rPr>
          <t>======
ID#AAABBC418I0
Dorian Alberto Muñoz Rodas    (2023-11-21 03:00:02)
DESCRIBA EL PORCENTAJE DE AVANCE ESTIMADO RELACIONADO CON LOS SUBPRODUCTOS A ENTREGAR EN ESTE TRIMESTRE. 
DEBE SER ACUMULADO HASTA LLEGAR AL 100%</t>
        </r>
      </text>
    </comment>
    <comment ref="O67" authorId="0" shapeId="0" xr:uid="{00000000-0006-0000-0500-000036000000}">
      <text>
        <r>
          <rPr>
            <sz val="12"/>
            <color theme="1"/>
            <rFont val="Calibri"/>
            <family val="2"/>
            <scheme val="minor"/>
          </rPr>
          <t>======
ID#AAABBC418Tk
Dorian Alberto Muñoz Rodas    (2023-11-21 03:00:02)
Describa el subproducto entregables en este trimestre que contribuye gradualmente a cumplir con el producto final.
Este subproducto debe ser coherente con el indicador de gestión del proyecto de inversión.</t>
        </r>
      </text>
    </comment>
    <comment ref="P67" authorId="0" shapeId="0" xr:uid="{00000000-0006-0000-0500-000035000000}">
      <text>
        <r>
          <rPr>
            <sz val="12"/>
            <color theme="1"/>
            <rFont val="Calibri"/>
            <family val="2"/>
            <scheme val="minor"/>
          </rPr>
          <t>======
ID#AAABBC418To
Dorian Alberto Muñoz Rodas    (2023-11-21 03:00:02)
DESCRIBA EL PORCENTA JE DE AVANCE ESTIMADO RELACIONADO CON LOS SUBPRODUCTOS A ENTREGAR EN ESTE TRIMESTRE. DEBE SER ACUMULADO HASTA LLEGAR AL 100%</t>
        </r>
      </text>
    </comment>
    <comment ref="Q67" authorId="0" shapeId="0" xr:uid="{00000000-0006-0000-0500-000026000000}">
      <text>
        <r>
          <rPr>
            <sz val="12"/>
            <color theme="1"/>
            <rFont val="Calibri"/>
            <family val="2"/>
            <scheme val="minor"/>
          </rPr>
          <t>======
ID#AAABBC418Wc
Dorian Alberto Muñoz Rodas    (2023-11-21 03:00:02)
Describa el subproducto entregables en este trimestre que contribuye gradualmente a cumplir con el producto final.
Este subproducto debe ser coherente con el indicador de gestión del proyecto de inversión.</t>
        </r>
      </text>
    </comment>
    <comment ref="R67" authorId="0" shapeId="0" xr:uid="{00000000-0006-0000-0500-000076000000}">
      <text>
        <r>
          <rPr>
            <sz val="12"/>
            <color theme="1"/>
            <rFont val="Calibri"/>
            <family val="2"/>
            <scheme val="minor"/>
          </rPr>
          <t>======
ID#AAABBClNX8k
Dorian Alberto Muñoz Rodas    (2023-11-21 03:00:02)
DESCRIBA EL PORCENTA JE DE AVANCE ESTIMADO RELACIONADO CON LOS SUBPRODUCTOS A ENTREGAR EN ESTE TRIMESTRE. DEBE SER ACUMULADO HASTA LLEGAR AL 100%</t>
        </r>
      </text>
    </comment>
    <comment ref="S67" authorId="0" shapeId="0" xr:uid="{00000000-0006-0000-0500-000003000000}">
      <text>
        <r>
          <rPr>
            <sz val="12"/>
            <color theme="1"/>
            <rFont val="Calibri"/>
            <family val="2"/>
            <scheme val="minor"/>
          </rPr>
          <t>======
ID#AAABBC418c0
Dorian Alberto Muñoz Rodas    (2023-11-21 03:00:02)
Describa el subproducto entregables en este trimestre que contribuye gradualmente a cumplir con el producto final.
Este subproducto debe ser coherente con el indicador de gestión del proyecto de inversión.</t>
        </r>
      </text>
    </comment>
    <comment ref="T67" authorId="0" shapeId="0" xr:uid="{00000000-0006-0000-0500-000022000000}">
      <text>
        <r>
          <rPr>
            <sz val="12"/>
            <color theme="1"/>
            <rFont val="Calibri"/>
            <family val="2"/>
            <scheme val="minor"/>
          </rPr>
          <t>======
ID#AAABBC418Xc
Dorian Alberto Muñoz Rodas    (2023-11-21 03:00:02)
DESCRIBA EL PORCENTA JE DE AVANCE ESTIMADO RELACIONADO CON LOS SUBPRODUCTOS A ENTREGAR EN ESTE TRIMESTRE. DEBE SER ACUMULADO HASTA LLEGAR AL 100%</t>
        </r>
      </text>
    </comment>
    <comment ref="Y67" authorId="0" shapeId="0" xr:uid="{00000000-0006-0000-0500-000059000000}">
      <text>
        <r>
          <rPr>
            <sz val="12"/>
            <color theme="1"/>
            <rFont val="Calibri"/>
            <family val="2"/>
            <scheme val="minor"/>
          </rPr>
          <t>======
ID#AAABBC418L8
Jorge Enrique Jimenez Guacaneme    (2023-11-21 03:00:02)
OAP - MADS: Reporte el % de avance para este  trimestre con respecto al porcentaje de avance estimado que se había programado   en las columnas de REFERENTES DE SEGUIMIENTO (L a S)
Este % es acumulado en cada trimestre y debe ser coherente frente a los subproductos y productos que se plantearon entregar .</t>
        </r>
      </text>
    </comment>
    <comment ref="Z67" authorId="0" shapeId="0" xr:uid="{00000000-0006-0000-0500-000063000000}">
      <text>
        <r>
          <rPr>
            <sz val="12"/>
            <color theme="1"/>
            <rFont val="Calibri"/>
            <family val="2"/>
            <scheme val="minor"/>
          </rPr>
          <t>======
ID#AAABBC418KU
Dorian Alberto Muñoz Rodas    (2023-11-21 03:00:02)
Reporte el % de Avance de producto considerando integralmente el reporte de los avances de gestión</t>
        </r>
      </text>
    </comment>
    <comment ref="AA67" authorId="0" shapeId="0" xr:uid="{00000000-0006-0000-0500-000034000000}">
      <text>
        <r>
          <rPr>
            <sz val="12"/>
            <color theme="1"/>
            <rFont val="Calibri"/>
            <family val="2"/>
            <scheme val="minor"/>
          </rPr>
          <t>======
ID#AAABBC418Ts
Dorian Alberto Muñoz Rodas    (2023-11-21 03:00:02)
Describir brevemente  el avance trimestral sobre los alcances obtenidos durante la ejecución del proyecto en cuanto al subproductos y productos programados 
Relacionar donde se encuentran los registros, informes  o evidencias de los avances logrados (URL de portales web, sistema de información, bases de datos, etc.). Anexar el producto en lo posible</t>
        </r>
      </text>
    </comment>
    <comment ref="AB67" authorId="0" shapeId="0" xr:uid="{00000000-0006-0000-0500-000081000000}">
      <text>
        <r>
          <rPr>
            <sz val="12"/>
            <color theme="1"/>
            <rFont val="Calibri"/>
            <family val="2"/>
            <scheme val="minor"/>
          </rPr>
          <t>======
ID#AAABBCkqTLU
Dorian Alberto Muñoz Rodas    (2023-11-21 03:00:02)
A final del  cada vigencia  considerando los referentes de planeación estratégica (metas PND, PENIA, PICIA) se debe realizar una evaluación del impacto d ela gestión, determinando cuales fueron los logros y resultados obtenidos frente a lo esperado.  Identificar el  impacto de la gestión reconociendo los beneficios socio ambientales. Este análisis es apreciativo y se apoya en información de línea base antes de iniciar el proyecto identificando los cambios logrados. la Evaluación es coherente con la cadena de valor en su ciclo: insumo-proceso-producto-resultado e impacto
Relacionar donde se encuentran los registros, informes  o evidencias de los impactos logrados (URL de portales web, sistema de información, etc.)</t>
        </r>
      </text>
    </comment>
    <comment ref="U68" authorId="0" shapeId="0" xr:uid="{00000000-0006-0000-0500-000005000000}">
      <text>
        <r>
          <rPr>
            <sz val="12"/>
            <color theme="1"/>
            <rFont val="Calibri"/>
            <family val="2"/>
            <scheme val="minor"/>
          </rPr>
          <t>======
ID#AAABBC418cc
Jorge Enrique Jimenez Guacaneme    (2023-11-21 03:00:02)
OAP-MADS: Se identifica el valor por cada una de las actividades.</t>
        </r>
      </text>
    </comment>
    <comment ref="V68" authorId="0" shapeId="0" xr:uid="{00000000-0006-0000-0500-000057000000}">
      <text>
        <r>
          <rPr>
            <sz val="12"/>
            <color theme="1"/>
            <rFont val="Calibri"/>
            <family val="2"/>
            <scheme val="minor"/>
          </rPr>
          <t>======
ID#AAABBC418Mc
Jorge Enrique Jimenez Guacaneme    (2023-11-21 03:00:02)
OAP-MADS: Se identifica el valor por cada objetivo- sumatoria de los valores de cada una de las actividades que correspondan al objetivo.</t>
        </r>
      </text>
    </comment>
    <comment ref="W68" authorId="0" shapeId="0" xr:uid="{00000000-0006-0000-0500-00001D000000}">
      <text>
        <r>
          <rPr>
            <sz val="12"/>
            <color theme="1"/>
            <rFont val="Calibri"/>
            <family val="2"/>
            <scheme val="minor"/>
          </rPr>
          <t>======
ID#AAABBC418YQ
Jorge Enrique Jimenez Guacaneme    (2023-11-21 03:00:02)
OAP-MADS: escribir el valor de acuerdo a los contratos ya suscritos para la ejecución del proyecto.</t>
        </r>
      </text>
    </comment>
    <comment ref="X68" authorId="0" shapeId="0" xr:uid="{00000000-0006-0000-0500-000019000000}">
      <text>
        <r>
          <rPr>
            <sz val="12"/>
            <color theme="1"/>
            <rFont val="Calibri"/>
            <family val="2"/>
            <scheme val="minor"/>
          </rPr>
          <t>======
ID#AAABBC418ZA
Jorge Enrique Jimenez Guacaneme    (2023-11-21 03:00:02)
OPA-MADS: Escribir el valor realmente pagado por los anticipos, productos o servicios recibidos</t>
        </r>
      </text>
    </comment>
    <comment ref="B73" authorId="0" shapeId="0" xr:uid="{00000000-0006-0000-0500-000078000000}">
      <text>
        <r>
          <rPr>
            <sz val="12"/>
            <color theme="1"/>
            <rFont val="Calibri"/>
            <family val="2"/>
            <scheme val="minor"/>
          </rPr>
          <t>======
ID#AAABBClNX8M
OAP-MADS    (2023-11-21 03:00:02)
son los medios cuantificables que llevarán al cumplimiento del objetivo general. Surgen de pasar a positivo las causas del problema.</t>
        </r>
      </text>
    </comment>
    <comment ref="C73" authorId="0" shapeId="0" xr:uid="{00000000-0006-0000-0500-00000A000000}">
      <text>
        <r>
          <rPr>
            <sz val="12"/>
            <color theme="1"/>
            <rFont val="Calibri"/>
            <family val="2"/>
            <scheme val="minor"/>
          </rPr>
          <t>======
ID#AAABBC418bI
Jorge Enrique Jimenez Guacaneme    (2023-11-21 03:00:02)
OAP MADS: Ver bases del PND Capitulo crecimiento verde, estrategias nacionales y regionales.</t>
        </r>
      </text>
    </comment>
    <comment ref="D73" authorId="0" shapeId="0" xr:uid="{00000000-0006-0000-0500-000025000000}">
      <text>
        <r>
          <rPr>
            <sz val="12"/>
            <color theme="1"/>
            <rFont val="Calibri"/>
            <family val="2"/>
            <scheme val="minor"/>
          </rPr>
          <t>======
ID#AAABBC418W8
Jorge Enrique Jimenez Guacaneme    (2023-11-21 03:00:02)
OAP-MADS: enuncie programa estratégico temático o programa estratégico instrumental con el que se articula el producto.</t>
        </r>
      </text>
    </comment>
    <comment ref="E73" authorId="0" shapeId="0" xr:uid="{00000000-0006-0000-0500-00000F000000}">
      <text>
        <r>
          <rPr>
            <sz val="12"/>
            <color theme="1"/>
            <rFont val="Calibri"/>
            <family val="2"/>
            <scheme val="minor"/>
          </rPr>
          <t>======
ID#AAABBC418aY
Jorge Enrique Jimenez Guacaneme    (2023-11-21 03:00:02)
OAP MADS: Enuncie la Meta:Ver bases del PND Capitulo crecimiento verde, estrategias nacionales y regionales</t>
        </r>
      </text>
    </comment>
    <comment ref="F73" authorId="0" shapeId="0" xr:uid="{00000000-0006-0000-0500-000080000000}">
      <text>
        <r>
          <rPr>
            <sz val="12"/>
            <color theme="1"/>
            <rFont val="Calibri"/>
            <family val="2"/>
            <scheme val="minor"/>
          </rPr>
          <t>======
ID#AAABBCkqTLc
Jorge Enrique Jimenez Guacaneme    (2023-11-21 03:00:02)
OAP- MADS: Describir la actividad del PICIA del Instituto, que se encuentra articulado con el producto</t>
        </r>
      </text>
    </comment>
    <comment ref="H73" authorId="0" shapeId="0" xr:uid="{00000000-0006-0000-0500-000066000000}">
      <text>
        <r>
          <rPr>
            <sz val="12"/>
            <color theme="1"/>
            <rFont val="Calibri"/>
            <family val="2"/>
            <scheme val="minor"/>
          </rPr>
          <t>======
ID#AAABBC418J4
Jorge Enrique Jimenez Guacaneme    (2023-11-21 03:00:02)
OAP-MADS. es la acción que contribuye a la transformación de insumos en productos. Debe ser coherente con</t>
        </r>
      </text>
    </comment>
    <comment ref="I73" authorId="0" shapeId="0" xr:uid="{00000000-0006-0000-0500-000029000000}">
      <text>
        <r>
          <rPr>
            <sz val="12"/>
            <color theme="1"/>
            <rFont val="Calibri"/>
            <family val="2"/>
            <scheme val="minor"/>
          </rPr>
          <t>======
ID#AAABBC418WM
OAP - MADS    (2023-11-21 03:00:02)
Identifique el valor numérico de la meta del Indicador de producto que espera obtener en la vigencia.</t>
        </r>
      </text>
    </comment>
    <comment ref="J73" authorId="0" shapeId="0" xr:uid="{00000000-0006-0000-0500-000071000000}">
      <text>
        <r>
          <rPr>
            <sz val="12"/>
            <color theme="1"/>
            <rFont val="Calibri"/>
            <family val="2"/>
            <scheme val="minor"/>
          </rPr>
          <t>======
ID#AAABBC418Hs
OAP - MADS    (2023-11-21 03:00:02)
Identifique cual es el producto que le permite alcanzar el objetivo específico.</t>
        </r>
      </text>
    </comment>
    <comment ref="K73" authorId="0" shapeId="0" xr:uid="{00000000-0006-0000-0500-000001000000}">
      <text>
        <r>
          <rPr>
            <sz val="12"/>
            <color theme="1"/>
            <rFont val="Calibri"/>
            <family val="2"/>
            <scheme val="minor"/>
          </rPr>
          <t>======
ID#AAABBC418dI
OAP - MADS    (2023-11-21 03:00:02)
El indicador de producto se construye a partir del producto que le permite alcanzar el objetivo específico adicionando la condición deseada según opciones del SUIFP ( Ejm: realizada(o), implementada(o), etc.).</t>
        </r>
      </text>
    </comment>
    <comment ref="L73" authorId="0" shapeId="0" xr:uid="{00000000-0006-0000-0500-00002B000000}">
      <text>
        <r>
          <rPr>
            <sz val="12"/>
            <color theme="1"/>
            <rFont val="Calibri"/>
            <family val="2"/>
            <scheme val="minor"/>
          </rPr>
          <t>======
ID#AAABBC418V8
Jorge Enrique Jimenez Guacaneme    (2023-11-21 03:00:02)
OAP- MADS: Descripción del impacto que puede generar el producto en corto, mediano plazo.
Informe Primer semestre . Avance a la consecución de los resultados.
Informe final o segundo semestre. Resultados obtenidos de la ejecución del proyecto.</t>
        </r>
      </text>
    </comment>
    <comment ref="M73" authorId="0" shapeId="0" xr:uid="{00000000-0006-0000-0500-00004C000000}">
      <text>
        <r>
          <rPr>
            <sz val="12"/>
            <color theme="1"/>
            <rFont val="Calibri"/>
            <family val="2"/>
            <scheme val="minor"/>
          </rPr>
          <t>======
ID#AAABBC418PA
Dorian Alberto Muñoz Rodas    (2023-11-21 03:00:02)
Describa el subproducto entregables en este trimestre que contribuye gradualmente a cumplir con el producto final.
Este subproducto debe ser coherente con el indicador de gestión del proyecto de inversión.</t>
        </r>
      </text>
    </comment>
    <comment ref="N73" authorId="0" shapeId="0" xr:uid="{00000000-0006-0000-0500-00002F000000}">
      <text>
        <r>
          <rPr>
            <sz val="12"/>
            <color theme="1"/>
            <rFont val="Calibri"/>
            <family val="2"/>
            <scheme val="minor"/>
          </rPr>
          <t>======
ID#AAABBC418U4
Dorian Alberto Muñoz Rodas    (2023-11-21 03:00:02)
DESCRIBA EL PORCENTAJE DE AVANCE ESTIMADO RELACIONADO CON LOS SUBPRODUCTOS A ENTREGAR EN ESTE TRIMESTRE. 
DEBE SER ACUMULADO HASTA LLEGAR AL 100%</t>
        </r>
      </text>
    </comment>
    <comment ref="O73" authorId="0" shapeId="0" xr:uid="{00000000-0006-0000-0500-000038000000}">
      <text>
        <r>
          <rPr>
            <sz val="12"/>
            <color theme="1"/>
            <rFont val="Calibri"/>
            <family val="2"/>
            <scheme val="minor"/>
          </rPr>
          <t>======
ID#AAABBC418Tc
Dorian Alberto Muñoz Rodas    (2023-11-21 03:00:02)
Describa el subproducto entregables en este trimestre que contribuye gradualmente a cumplir con el producto final.
Este subproducto debe ser coherente con el indicador de gestión del proyecto de inversión.</t>
        </r>
      </text>
    </comment>
    <comment ref="P73" authorId="0" shapeId="0" xr:uid="{00000000-0006-0000-0500-000008000000}">
      <text>
        <r>
          <rPr>
            <sz val="12"/>
            <color theme="1"/>
            <rFont val="Calibri"/>
            <family val="2"/>
            <scheme val="minor"/>
          </rPr>
          <t>======
ID#AAABBC418cA
Dorian Alberto Muñoz Rodas    (2023-11-21 03:00:02)
DESCRIBA EL PORCENTA JE DE AVANCE ESTIMADO RELACIONADO CON LOS SUBPRODUCTOS A ENTREGAR EN ESTE TRIMESTRE. DEBE SER ACUMULADO HASTA LLEGAR AL 100%</t>
        </r>
      </text>
    </comment>
    <comment ref="Q73" authorId="0" shapeId="0" xr:uid="{00000000-0006-0000-0500-000085000000}">
      <text>
        <r>
          <rPr>
            <sz val="12"/>
            <color theme="1"/>
            <rFont val="Calibri"/>
            <family val="2"/>
            <scheme val="minor"/>
          </rPr>
          <t>======
ID#AAABBCkqTK0
Dorian Alberto Muñoz Rodas    (2023-11-21 03:00:02)
Describa el subproducto entregables en este trimestre que contribuye gradualmente a cumplir con el producto final.
Este subproducto debe ser coherente con el indicador de gestión del proyecto de inversión.</t>
        </r>
      </text>
    </comment>
    <comment ref="R73" authorId="0" shapeId="0" xr:uid="{00000000-0006-0000-0500-000065000000}">
      <text>
        <r>
          <rPr>
            <sz val="12"/>
            <color theme="1"/>
            <rFont val="Calibri"/>
            <family val="2"/>
            <scheme val="minor"/>
          </rPr>
          <t>======
ID#AAABBC418KA
Dorian Alberto Muñoz Rodas    (2023-11-21 03:00:02)
DESCRIBA EL PORCENTA JE DE AVANCE ESTIMADO RELACIONADO CON LOS SUBPRODUCTOS A ENTREGAR EN ESTE TRIMESTRE. DEBE SER ACUMULADO HASTA LLEGAR AL 100%</t>
        </r>
      </text>
    </comment>
    <comment ref="S73" authorId="0" shapeId="0" xr:uid="{00000000-0006-0000-0500-000072000000}">
      <text>
        <r>
          <rPr>
            <sz val="12"/>
            <color theme="1"/>
            <rFont val="Calibri"/>
            <family val="2"/>
            <scheme val="minor"/>
          </rPr>
          <t>======
ID#AAABBC418Hc
Dorian Alberto Muñoz Rodas    (2023-11-21 03:00:02)
Describa el subproducto entregables en este trimestre que contribuye gradualmente a cumplir con el producto final.
Este subproducto debe ser coherente con el indicador de gestión del proyecto de inversión.</t>
        </r>
      </text>
    </comment>
    <comment ref="T73" authorId="0" shapeId="0" xr:uid="{00000000-0006-0000-0500-000031000000}">
      <text>
        <r>
          <rPr>
            <sz val="12"/>
            <color theme="1"/>
            <rFont val="Calibri"/>
            <family val="2"/>
            <scheme val="minor"/>
          </rPr>
          <t>======
ID#AAABBC418UU
Dorian Alberto Muñoz Rodas    (2023-11-21 03:00:02)
DESCRIBA EL PORCENTA JE DE AVANCE ESTIMADO RELACIONADO CON LOS SUBPRODUCTOS A ENTREGAR EN ESTE TRIMESTRE. DEBE SER ACUMULADO HASTA LLEGAR AL 100%</t>
        </r>
      </text>
    </comment>
    <comment ref="Y73" authorId="0" shapeId="0" xr:uid="{00000000-0006-0000-0500-000051000000}">
      <text>
        <r>
          <rPr>
            <sz val="12"/>
            <color theme="1"/>
            <rFont val="Calibri"/>
            <family val="2"/>
            <scheme val="minor"/>
          </rPr>
          <t>======
ID#AAABBC418Ns
Jorge Enrique Jimenez Guacaneme    (2023-11-21 03:00:02)
OAP - MADS: Reporte el % de avance para este  trimestre con respecto al porcentaje de avance estimado que se había programado   en las columnas de REFERENTES DE SEGUIMIENTO (L a S)
Este % es acumulado en cada trimestre y debe ser coherente frente a los subproductos y productos que se plantearon entregar .</t>
        </r>
      </text>
    </comment>
    <comment ref="Z73" authorId="0" shapeId="0" xr:uid="{00000000-0006-0000-0500-00007E000000}">
      <text>
        <r>
          <rPr>
            <sz val="12"/>
            <color theme="1"/>
            <rFont val="Calibri"/>
            <family val="2"/>
            <scheme val="minor"/>
          </rPr>
          <t>======
ID#AAABBClNX7Q
Dorian Alberto Muñoz Rodas    (2023-11-21 03:00:02)
Reporte el % de Avance de producto considerando integralmente el reporte de los avances de gestión</t>
        </r>
      </text>
    </comment>
    <comment ref="AA73" authorId="0" shapeId="0" xr:uid="{00000000-0006-0000-0500-000011000000}">
      <text>
        <r>
          <rPr>
            <sz val="12"/>
            <color theme="1"/>
            <rFont val="Calibri"/>
            <family val="2"/>
            <scheme val="minor"/>
          </rPr>
          <t>======
ID#AAABBC418aI
Dorian Alberto Muñoz Rodas    (2023-11-21 03:00:02)
Describir brevemente  el avance trimestral sobre los alcances obtenidos durante la ejecución del proyecto en cuanto al subproductos y productos programados 
Relacionar donde se encuentran los registros, informes  o evidencias de los avances logrados (URL de portales web, sistema de información, bases de datos, etc.). Anexar el producto en lo posible</t>
        </r>
      </text>
    </comment>
    <comment ref="AB73" authorId="0" shapeId="0" xr:uid="{00000000-0006-0000-0500-00008A000000}">
      <text>
        <r>
          <rPr>
            <sz val="12"/>
            <color theme="1"/>
            <rFont val="Calibri"/>
            <family val="2"/>
            <scheme val="minor"/>
          </rPr>
          <t>======
ID#AAAA9qDwMEo
Dorian Alberto Muñoz Rodas    (2023-11-21 03:00:02)
A final del  cada vigencia  considerando los referentes de planeación estratégica (metas PND, PENIA, PICIA) se debe realizar una evaluación del impacto d ela gestión, determinando cuales fueron los logros y resultados obtenidos frente a lo esperado.  Identificar el  impacto de la gestión reconociendo los beneficios socio ambientales. Este análisis es apreciativo y se apoya en información de línea base antes de iniciar el proyecto identificando los cambios logrados. la Evaluación es coherente con la cadena de valor en su ciclo: insumo-proceso-producto-resultado e impacto
Relacionar donde se encuentran los registros, informes  o evidencias de los impactos logrados (URL de portales web, sistema de información, etc.)</t>
        </r>
      </text>
    </comment>
    <comment ref="AC73" authorId="0" shapeId="0" xr:uid="{00000000-0006-0000-0500-00002E000000}">
      <text>
        <r>
          <rPr>
            <sz val="12"/>
            <color theme="1"/>
            <rFont val="Calibri"/>
            <family val="2"/>
            <scheme val="minor"/>
          </rPr>
          <t>======
ID#AAABBC418VY
Dorian Alberto Muñoz Rodas    (2023-11-21 03:00:02)
Destacar en esta columna situaciones extraordinarias que se presenten en la ejecución del proyecto. 
Ejemplo modificaciones o traslados presupuestales, precisión en mestas , productos o subproductos a alcanzar. Destacar aspectos especiales o extraordinarias.
Esta columna no es de reporte de gestión</t>
        </r>
      </text>
    </comment>
    <comment ref="U74" authorId="0" shapeId="0" xr:uid="{00000000-0006-0000-0500-000016000000}">
      <text>
        <r>
          <rPr>
            <sz val="12"/>
            <color theme="1"/>
            <rFont val="Calibri"/>
            <family val="2"/>
            <scheme val="minor"/>
          </rPr>
          <t>======
ID#AAABBC418Zc
Jorge Enrique Jimenez Guacaneme    (2023-11-21 03:00:02)
OAP-MADS: Se identifica el valor por cada una de las actividades.</t>
        </r>
      </text>
    </comment>
    <comment ref="V74" authorId="0" shapeId="0" xr:uid="{00000000-0006-0000-0500-000033000000}">
      <text>
        <r>
          <rPr>
            <sz val="12"/>
            <color theme="1"/>
            <rFont val="Calibri"/>
            <family val="2"/>
            <scheme val="minor"/>
          </rPr>
          <t>======
ID#AAABBC418T0
Jorge Enrique Jimenez Guacaneme    (2023-11-21 03:00:02)
OAP-MADS: Se identifica el valor por cada objetivo- sumatoria de los valores de cada una de las actividades que correspondan al objetivo.</t>
        </r>
      </text>
    </comment>
    <comment ref="W74" authorId="0" shapeId="0" xr:uid="{00000000-0006-0000-0500-000049000000}">
      <text>
        <r>
          <rPr>
            <sz val="12"/>
            <color theme="1"/>
            <rFont val="Calibri"/>
            <family val="2"/>
            <scheme val="minor"/>
          </rPr>
          <t>======
ID#AAABBC418Ps
Jorge Enrique Jimenez Guacaneme    (2023-11-21 03:00:02)
OAP-MADS: escribir el valor de acuerdo a los contratos ya suscritos para la ejecución del proyecto.</t>
        </r>
      </text>
    </comment>
    <comment ref="X74" authorId="0" shapeId="0" xr:uid="{00000000-0006-0000-0500-000027000000}">
      <text>
        <r>
          <rPr>
            <sz val="12"/>
            <color theme="1"/>
            <rFont val="Calibri"/>
            <family val="2"/>
            <scheme val="minor"/>
          </rPr>
          <t>======
ID#AAABBC418WY
Jorge Enrique Jimenez Guacaneme    (2023-11-21 03:00:02)
OPA-MADS: Escribir el valor realmente pagado por los anticipos, productos o servicios recibidos</t>
        </r>
      </text>
    </comment>
  </commentList>
  <extLst>
    <ext xmlns:r="http://schemas.openxmlformats.org/officeDocument/2006/relationships" uri="GoogleSheetsCustomDataVersion2">
      <go:sheetsCustomData xmlns:go="http://customooxmlschemas.google.com/" r:id="rId1" roundtripDataSignature="AMtx7mhj2nogHBC5rYRk8htgId6mbaSDUA=="/>
    </ext>
  </extLst>
</comments>
</file>

<file path=xl/sharedStrings.xml><?xml version="1.0" encoding="utf-8"?>
<sst xmlns="http://schemas.openxmlformats.org/spreadsheetml/2006/main" count="1466" uniqueCount="715">
  <si>
    <t>MINISTERIO DE AMBIENTE Y 
DESARROLLO SOSTENIBLE</t>
  </si>
  <si>
    <t>PLAN OPERATIVO ANUAL - POA  / INSTITUTOS DE INVESTIGACIÓN AMBIENTAL</t>
  </si>
  <si>
    <r>
      <rPr>
        <b/>
        <sz val="12"/>
        <color theme="0"/>
        <rFont val="Arial Narrow"/>
        <family val="2"/>
      </rPr>
      <t xml:space="preserve">Proceso: </t>
    </r>
    <r>
      <rPr>
        <sz val="12"/>
        <color theme="0"/>
        <rFont val="Arial Narrow"/>
        <family val="2"/>
      </rPr>
      <t>Gestión Integrada del Portafolio de Planes, Programas y Proyectos</t>
    </r>
  </si>
  <si>
    <r>
      <rPr>
        <b/>
        <sz val="10"/>
        <color theme="1"/>
        <rFont val="Arial Narrow"/>
        <family val="2"/>
      </rPr>
      <t>Versión:</t>
    </r>
    <r>
      <rPr>
        <sz val="10"/>
        <color theme="1"/>
        <rFont val="Arial Narrow"/>
        <family val="2"/>
      </rPr>
      <t xml:space="preserve"> 5</t>
    </r>
  </si>
  <si>
    <t>Nombre del Instituto de Investigación Ambiental</t>
  </si>
  <si>
    <t>Instituto Amazónico de Investigaciones Científicas SINCHI</t>
  </si>
  <si>
    <t>AÑO DE REPORTE</t>
  </si>
  <si>
    <t xml:space="preserve">Nombre del Proyecto No 1 </t>
  </si>
  <si>
    <t>PERIODO DE REPORTE</t>
  </si>
  <si>
    <t xml:space="preserve">PRESUPUESTO PROYECTO  No 1 ($) : </t>
  </si>
  <si>
    <t>Objetivo General Proyecto</t>
  </si>
  <si>
    <t>Producir conocimiento científico transformativo, innovación y transferencia sobre la  realidad biológica, cultural, ecológica y social de la Amazonia colombiana</t>
  </si>
  <si>
    <t>FECHA DE REPORTE</t>
  </si>
  <si>
    <t xml:space="preserve">OBSERVACIONES 
</t>
  </si>
  <si>
    <t>Objetivo específico (1)</t>
  </si>
  <si>
    <t>Articulación del objetivo específico con la estrategia del PND</t>
  </si>
  <si>
    <t>PET - PEI 
PENIA</t>
  </si>
  <si>
    <t>Articulación del Producto con la Meta del PND</t>
  </si>
  <si>
    <t>Articulación del Producto con PICIA</t>
  </si>
  <si>
    <t>Producto(s)</t>
  </si>
  <si>
    <t>Indicador(es) de Producto</t>
  </si>
  <si>
    <t xml:space="preserve">Meta </t>
  </si>
  <si>
    <t>Resultados 
Esperados año</t>
  </si>
  <si>
    <t>No.</t>
  </si>
  <si>
    <t>% Contribución actividad a la consecución del objetivo</t>
  </si>
  <si>
    <t>Actividades</t>
  </si>
  <si>
    <t>% de Avance acumulado esperado de la actividad
Trimestre I</t>
  </si>
  <si>
    <t>% de Avance acumulado esperado de la actividad
Trimestre II</t>
  </si>
  <si>
    <t>% de Avance acumulado esperado de la actividad
Trimestre III</t>
  </si>
  <si>
    <t>% de Avance acumulado esperado de la actividad
Trimestre IV</t>
  </si>
  <si>
    <t>PRESUPUESTO APROPIACIÓN INICIAL</t>
  </si>
  <si>
    <t>PROGRAMACIÓN DE AVANCE PRESUPUESTAL ACUMULADO</t>
  </si>
  <si>
    <t xml:space="preserve">EJECUCION PRESUPUESTO </t>
  </si>
  <si>
    <t xml:space="preserve">% de Avance acumulado por actividad
</t>
  </si>
  <si>
    <t>Informe de Evaluación a la Ejecución 
(Impacto de la gestión frente al PENIA, PICIA, POA)</t>
  </si>
  <si>
    <t xml:space="preserve">Valor Actividad  ($) </t>
  </si>
  <si>
    <t>Valor por objetivo ($)</t>
  </si>
  <si>
    <t>Trimestre I</t>
  </si>
  <si>
    <t>Trimestre II</t>
  </si>
  <si>
    <t>Trimestre III</t>
  </si>
  <si>
    <t>Trimestre IV</t>
  </si>
  <si>
    <t>Valor comprometido</t>
  </si>
  <si>
    <t>Valor pagado</t>
  </si>
  <si>
    <t>Transformación 1. Ordenamiento del territorio en torno al agua y justicia ambiental.
1. Justicia ambiental y gobernanza inclusiva.
Implementación del acuerdo de Escazú
Democratización del conocimiento, la información ambiental y de riesgo de desastres</t>
  </si>
  <si>
    <t>Programa 7. Apropiación social del conocimiento para la gobernanza ambiental
1. Gestión de conocimiento en gobernanza ambiental
2. Dinámicas de los conflictos socio-ambientales
5. Metodologías e instrumentos de participación social formal e informal para una gobernanza ambiental 
Programa 8. Gestión integral de la información ambiental en Colombia
2. Acceso a la información</t>
  </si>
  <si>
    <t>Nuevo Ordenamiento Territorial Alrededor del Agua (macrometa)
y Justicia Ambiental
Conflictos socioambientales abordados en los 13
territorios priorizados desde diferentes enfoques
diferenciales</t>
  </si>
  <si>
    <t>Impacto 1. Ciencia e innovación transformativa para las políticas públicas.
Impacto 2. Enfoques para la democratización de la información ambiental.</t>
  </si>
  <si>
    <t>3204055
Servicio de información para la gestión del conocimiento  ambiental implementado </t>
  </si>
  <si>
    <t>320405500
Sistemas de información implementados</t>
  </si>
  <si>
    <t xml:space="preserve">Actualizar el módulo de Atlas de conflictos socioambientales de la Amazonia colombiana en el SIATAC </t>
  </si>
  <si>
    <t>Realizar monitoreo semestral del seguimiento a asociaciones y predios con Acuerdos de conservación de Bosque</t>
  </si>
  <si>
    <t xml:space="preserve">Actualizar los contenidos de  datos de coberturas terrestres y las dinámicas de cambio del SIATAC de los aspectos ambientales de la
Amazonia colombiana </t>
  </si>
  <si>
    <t>Actores diferenciales para el cambio
5. Pueblos y comunidades étnicas
Convergencia Regional para el Bienestar y Buen Vivir</t>
  </si>
  <si>
    <t xml:space="preserve">Programa 6. Construcción de territorios sostenibles
6. Relaciones culturales en el manejo territorial
Programa 7. Apropiación social del conocimiento ASC para la gobernanza ambiental
3. Estrategias de ASC para la gobernanza ambiental </t>
  </si>
  <si>
    <t xml:space="preserve">Fortalecimiento organizativo y gobierno propio
</t>
  </si>
  <si>
    <t>Línea 6. Conocimientos locales para la gobernanza transformativa
y asentamientos humanos resilientes en la Amazonia.</t>
  </si>
  <si>
    <t>3204009
Servicio de protección del conocimiento tradicional</t>
  </si>
  <si>
    <t>320400900
Documentos de protección del conocimiento tradicional realizados</t>
  </si>
  <si>
    <t>Realizar el monitoreo de los IBHI en las Asociaciones Indígenas de la Amazonia</t>
  </si>
  <si>
    <t>Generar información colaborativa sobre los conocimientos tradicionales asociados a la biodiversidad y el dialogo de saberes que fortalezca el relacionamiento de las sociedades tradicionales con su entorno  y proteja el patrimonio cultural e inmaterial</t>
  </si>
  <si>
    <t>Objetivo específico (2)</t>
  </si>
  <si>
    <t>Producto</t>
  </si>
  <si>
    <t>Indicador de Producto</t>
  </si>
  <si>
    <t xml:space="preserve">Programa 3. Agua, ecosistemas acuáticos y territorio
1. Análisis integral de cuencas.
 Programa 4. Biodiversidad, bienestar y sostenibilidad
1. Sistemas socioecológicos
3. Valorización de la biodiversidad
Programa 5. Salud y calidad ambientales
4. Salud de los ecosistemas
</t>
  </si>
  <si>
    <t xml:space="preserve">3204014
Servicio de monitoreo de la biodiversidad y los Servicio eco sistémicos </t>
  </si>
  <si>
    <t xml:space="preserve">320401400
Documentos con Informes de monitoreo elaborados </t>
  </si>
  <si>
    <t>Generar conocimiento de la biodiversidad en diferentes niveles de expresión para dar cuenta del estado de los ecosistemas amazónicos (flora, fauna, suelos, microrganismos, recursos genéricos, ecosistemas acuáticos)</t>
  </si>
  <si>
    <t>Realizar procesos  de monitoreo comunitario y colaborativo de las dinámicas de uso y manejo de la biodiversidad</t>
  </si>
  <si>
    <t>Generar conocimiento sobre valoración de la biodiversidad y sus servicios ecosistémicos</t>
  </si>
  <si>
    <t>Generar información científica sobre el valor y estado de los recursos hídricos y  las posibles afectaciones en los componentes bióticos y abióticos de los ecosistemas amazónicos, que derivan de los procesos de transformación local y regional</t>
  </si>
  <si>
    <t xml:space="preserve">Caracterizar ambientes acuáticos, ríos o humedales, sobre biodiversidad, fisicoquímica o geomorfología  en subcuencas de la Amazonia
</t>
  </si>
  <si>
    <t>Línea 1. Biodiversidad amazónica y sus servicios ecosistémicos.</t>
  </si>
  <si>
    <t>3204032 Colecciones biológicas</t>
  </si>
  <si>
    <t>320403200
Colecciones biológicas preservadas</t>
  </si>
  <si>
    <t>Realizar curaduría de colecciones biológicas</t>
  </si>
  <si>
    <t xml:space="preserve">Sistematizar y  gestionar  la información de las colecciones </t>
  </si>
  <si>
    <t>Objetivo específico (3)</t>
  </si>
  <si>
    <t xml:space="preserve">Transformación 4. Transformación productiva, internacionalización y acción climática
 Programa de conservación de la naturaleza y su restauración: 
a. Freno de la deforestación ;
 b.  Restauración participativa de ecosistemas, áreas protegidas y otras áreas ambientalmente estratégicas
Modelos de bioeconomía basada en el conocimiento y la innovación
Territorio y sociedad resilientes al clima 
 Ciudades y hábitats resilientes
</t>
  </si>
  <si>
    <t xml:space="preserve"> Programa 4. Biodiversidad, bienestar y sostenibilidad
4. Gestión de la información para su apropiación y el fortalecimiento de cadenas de valor
5. Múltiples valores y sistemas de conocimiento
6. Bioinnovación
7. Territorios resilientes y sostenibles
Programa 1. Cambio climático
1. Investigación en cambio climático y riesgo de desastres para la generación de conocimiento
técnico-científico a escala regional
</t>
  </si>
  <si>
    <t>Línea 3. Desarrollo rural agroambiental, restauración participativa
y economía forestal en la Amazonia.
Línea 4. Bioeconomía para la transformación productiva,
innovadora y sustentable en la Amazonia colombiana.
Línea 5. Cambio climático para territorios y sociedades resilientes
en la Amazonia colombiana.
Impacto 1. Ciencia e innovación transformativa para las políticas públicas.</t>
  </si>
  <si>
    <t>3204013
Servicio de modelamiento para la conservación de la biodiversidad</t>
  </si>
  <si>
    <t>320401300
Modelos para la conservación de la biodiversidad realizados</t>
  </si>
  <si>
    <t>Generar, promover y trasferir conocimiento científico, innovaciones y apropiación social en Desarrollo Rural agroambiental como soporte las estrategias de lucha contra la deforestación y el cambio climático en la Amazonia</t>
  </si>
  <si>
    <t>Generar, promover y trasferir conocimiento, tecnologías e innovaciones en restauración  de ecosistemas priorizados y suelos degradados en la Amazonia Colombiana</t>
  </si>
  <si>
    <t>Caracterizar corredores y modelación de escenarios de fragmentación y conectividad, pérdida de bosques, degradación ambiental y cambios en los 
servicios ecosistémicos</t>
  </si>
  <si>
    <t>Desarrollar tecnologías para la innovación de nuevos procesos, productos y servicios a partir de la bioprospección y de nuevas alternativas de uso y aprovechamiento como estrategia de economía circular</t>
  </si>
  <si>
    <t xml:space="preserve">3204064
Documento de estudios técnicos </t>
  </si>
  <si>
    <t xml:space="preserve">320406400
Documentos de estudios realizados </t>
  </si>
  <si>
    <t xml:space="preserve">Generar conocimiento científico de los efectos del cambio climático  sobre los ecosistemas a diferentes escalas </t>
  </si>
  <si>
    <t>Generar modelos, evaluaciones y análisis de las condiciones actuales y futuras de vulnerabilidad y riesgo asociadas a la variabilidad y el cambio climático</t>
  </si>
  <si>
    <t>TOTAL  PROYECTO No 1</t>
  </si>
  <si>
    <t xml:space="preserve">Nombre del Proyecto No 2 </t>
  </si>
  <si>
    <t xml:space="preserve">PRESUPUESTO PROYECTO  No 2 ($) : </t>
  </si>
  <si>
    <t xml:space="preserve">Fortalecer las capacidades de gestión y la infraestructura física y  tecnológica  de la investigación científica transformativa en la Amazonia colombiana </t>
  </si>
  <si>
    <t>1. Optimizar la infraestructura física y tecnológica adecuada en la investigación científica transformativa en la Amazonia colombiana</t>
  </si>
  <si>
    <t>Transformación 1. Ordenamiento del territorio en torno al agua y justicia ambiental.
Modernización de la institucionalidad ambiental y de gestión del riesgo de desastres</t>
  </si>
  <si>
    <t>Fortalecimiento institucional</t>
  </si>
  <si>
    <t>Modernización Institucional del SINA</t>
  </si>
  <si>
    <t>Condiciones habilitantes: Gestión y modernización de las capacidades institucionales para la investigación científica transformativa en la Amazonia colombiana.</t>
  </si>
  <si>
    <t>3299016
Sedes mantenidas</t>
  </si>
  <si>
    <t>329901600
Sedes mantenidas</t>
  </si>
  <si>
    <t>1.1.1</t>
  </si>
  <si>
    <t>Ampliar las condiciones de uso de la infraestructura de investigación del Instituto SINCHI en la Amazonia colombiana.</t>
  </si>
  <si>
    <t>1.1.2</t>
  </si>
  <si>
    <t>Mejorar la infraestructura tecnológica de las sedes del Instituto SINCHI en la Amazonia colombiana</t>
  </si>
  <si>
    <t>1.1.3</t>
  </si>
  <si>
    <t xml:space="preserve">Implementar los sistemas de gestión institucionales </t>
  </si>
  <si>
    <t xml:space="preserve">Actividad </t>
  </si>
  <si>
    <t>2. Potenciar la gestión de la investigación científica transformativa en la Amazonia colombiana</t>
  </si>
  <si>
    <t>3299068
Sedes dotadas</t>
  </si>
  <si>
    <t>329906800
Sedes dotadas</t>
  </si>
  <si>
    <t>2.1.1</t>
  </si>
  <si>
    <t>Adquirir los amparos  de los instrumentos físicos y logísticos del proceso investigativo y de  la custodia de información ambiental de la Amazonia colombiana</t>
  </si>
  <si>
    <t>2.1.2</t>
  </si>
  <si>
    <t>Dotar los espacios de investigación del Instituto SINCHI en la Amazonia colombiana con el equipamiento necesario</t>
  </si>
  <si>
    <t>Estimular las capacidades institucionales a través de la formación, capacitación y el trabajo colaborativo</t>
  </si>
  <si>
    <t>TOTAL  PROYECTO No 2</t>
  </si>
  <si>
    <t>ARTICULACIÓN 
 PLAN NACIONAL DE DESARROLLO 2022-2026
Colombia Potencia mundial de la vida</t>
  </si>
  <si>
    <t>ARTICULACIÓN CON OBJETIVOS DE DESARROLLO SOSTENIBLE</t>
  </si>
  <si>
    <t>ARTICULACIÓN PENIA 
2021-2030</t>
  </si>
  <si>
    <t xml:space="preserve">ARTICULACIÓN 
PICIA 2022 - 2026
Ciencia y conocimiento para la transición de la Amazonia colombiana hacia la sustentabilidad </t>
  </si>
  <si>
    <t>ARTICULACIÓN 
PLAN ESTRATÉGICO INSTITUCIONAL 2023-2032
Conocer más, aprovechar mejor y conservar el patrimonio natural
y cultural de la Amazonia colombiana</t>
  </si>
  <si>
    <t xml:space="preserve"> TRANSFORMACIÓN DEL PLAN NACIONAL DE DESARROLLO
 </t>
  </si>
  <si>
    <t>CATALIZADOR</t>
  </si>
  <si>
    <t>PROGRAMA</t>
  </si>
  <si>
    <t>META</t>
  </si>
  <si>
    <t>ODS</t>
  </si>
  <si>
    <t>PROGRAMA PENIA</t>
  </si>
  <si>
    <t>LINEA PENIA</t>
  </si>
  <si>
    <t>LÍNEA DE INVESTIGACIÓN
IMPACTO</t>
  </si>
  <si>
    <t>PROGRAMA DE INVESTIGACIÓN</t>
  </si>
  <si>
    <t>LÍNEA DE ESTRATÉGICA</t>
  </si>
  <si>
    <t>PROYECTO</t>
  </si>
  <si>
    <t>OBJETIVO</t>
  </si>
  <si>
    <t>METAS O PRODUCTOS ESPERADOS</t>
  </si>
  <si>
    <t>ÁREA DE LOCALIZACIÓN</t>
  </si>
  <si>
    <t>FUENTE DE FINANCIACIÓN</t>
  </si>
  <si>
    <r>
      <rPr>
        <b/>
        <sz val="11"/>
        <color theme="0"/>
        <rFont val="Calibri"/>
        <family val="2"/>
      </rPr>
      <t xml:space="preserve">COSTO DEL PROYECTO 
</t>
    </r>
    <r>
      <rPr>
        <sz val="11"/>
        <color theme="0"/>
        <rFont val="Calibri"/>
        <family val="2"/>
      </rPr>
      <t>(no incluye contrapartida)</t>
    </r>
  </si>
  <si>
    <t xml:space="preserve">COMPROMETIDO </t>
  </si>
  <si>
    <t>4. Transformación productiva, internacionalización y acción climática</t>
  </si>
  <si>
    <t>1. Programa de conservación de la naturaleza y su restauración</t>
  </si>
  <si>
    <t>a. Freno a la deforestación
b. Restauración participativa de ecosistemas, áreas protegidas y otras áreas ambientalmente estratégicas</t>
  </si>
  <si>
    <t xml:space="preserve">Deforestación nacional
Áreas en proceso de restauración, recuperación y rehabilitación de ecosistemas degradados
</t>
  </si>
  <si>
    <t>ODS 15 Proteger, restablecer y promover el uso sostenible de los ecosistemas terrestres, gestionar sosteniblemente los bosques, luchar contra la desertificación, detener e invertir la degradación de las tierras y detener la pérdida de biodiversidad</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</si>
  <si>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</si>
  <si>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Programa 4. Biodiversidad, bienestar y sostenibilidad</t>
  </si>
  <si>
    <t>P4. L2 Contribuciones de la naturaleza al bienestar
P4. L4 Gestión de la información para su apropiación y el fortalecimiento de cadenas de valor
P4. L7 Territorios resilientes y sostenibles</t>
  </si>
  <si>
    <t>Línea 1. Biodiversidad amazónica y sus servicios ecosistémicos
Línea 3.  Desarrollo rural agroambiental, restauración participativa y economía forestal en la Amazonia colombiana</t>
  </si>
  <si>
    <t>1. Ecosistemas y Recursos Naturales
2. Sostenibilidad e Intervención
3. Modelos de Funcionamiento y sostenibilidad</t>
  </si>
  <si>
    <t>1.1. Caracterización, valoración y manejo de ecosistemas amazónicos
2.2 Alternativas productivas sostenibles
3.2 Disturbios y restauración de sistemas ecológicos</t>
  </si>
  <si>
    <t xml:space="preserve"> Conservación de Bosques y Sostenibilidad en el Corazón de la Amazonia - GEF 7 - Financiamiento adicional ASL 2</t>
  </si>
  <si>
    <t>Mejorar la gobernanza y promover actividades de uso sostenible de las tierras, con el fin de reducir la deforestación y conservar la biodiversidad en las áreas del Proyecto. Para la FA2, se amplía el alcance geográfico a otros municipios de los departamentos de Caquetá, Guaviare, Meta, Putumayo, Amazonas y Guainía.</t>
  </si>
  <si>
    <t xml:space="preserve">• Formulación de Planes de manejo forestal integral y comunitario y primera UCA.
• Estudios y apoyo a las organizaciones para la consolidación de la cadena de valor.
• Restauración ecológica en corredores priorizados
• Fortalecer el conocimiento y transferencia de tecnología para el uso y conservación de la biodiversidad
• Implementación Metodología homologada para realizar estudios de conectividad ecológica y fragmentación del paisaje amazónico colombiano, en el ámbito de alcance subregional y local, en coordinación y concertación con la Mesa Técnica Ambiental
• Acuerdo Sectorial con UPRA en Aptitud de usos de la tierras y cadena forestal.
</t>
  </si>
  <si>
    <t>• Planes de manejo forestal integral y comunitario y primera UCA.
• Estudios y apoyo a las organizaciones para la consolidación de la cadena de valor.
• Restauración ecológica en corredores priorizados
• Transferencia de tecnología para el uso y conservación de la biodiversidad
• Implementación de la Metodología homologada para realizar estudios de conectividad ecológica y fragmentación del paisaje amazónico colombiano, en el ámbito de alcance subregional y local, en coordinación y concertación con la Mesa Técnica Ambiental
• Acuerdo Sectorial con UPRA en Aptitud de usos de la tierras y cadena forestal.</t>
  </si>
  <si>
    <t>Caquetá
Guaviare
Meta
Putumayo
Amazonas
Guainía</t>
  </si>
  <si>
    <t>Banco Mundial  - Gef 7
Fondo Patrimonio Natural</t>
  </si>
  <si>
    <t xml:space="preserve">1. Ordenamiento del territorio alrededor del agua y justicia ambiental </t>
  </si>
  <si>
    <t>3. Coordinación de los instrumentos de planificación de territorios vitales.</t>
  </si>
  <si>
    <t xml:space="preserve">a. Armonización y racionalización de los instrumentos de ordenamiento y planificación territorial
b. Reglas comunes para el respeto de las restricciones del territorio
</t>
  </si>
  <si>
    <t>Implementación del plan de zonificación ambiental en las zonas PDET.
Mecanismos de coordinación con los gobiernos locales y las comunidades para la inclusión de las determinantes y condicionantes del territorio en los instrumentos de ordenamiento y planificación</t>
  </si>
  <si>
    <t>5.1 Políticas ambientales y de ciencia tecnología e innovación para la Amazonia .</t>
  </si>
  <si>
    <t>Macarena Sostenible con más Capacidad para la Paz - MASCAPAZ</t>
  </si>
  <si>
    <t xml:space="preserve">Contribuir a la paz y bienestar de la población de la Macarena, en el marco del cumplimiento de los acuerdos de paz, promoviendo el desarrollo rural integral sostenible que contribuya al buen vivir, el fortalecimiento institucional, organizativo y la construcción de una paz duradera en los municipios seleccionados. 
</t>
  </si>
  <si>
    <t>Unión Europea - Fondo Europeo para la Paz</t>
  </si>
  <si>
    <t>1. Programa de conservación de la naturaleza y su restauración
9. Modelos de bioeconomía basada en el conocimiento y la innovación</t>
  </si>
  <si>
    <t>b. Restauración participativa de ecosistemas, áreas protegidas y otras áreas ambientalmente estratégicas
a. Modelos de producción sostenible y regenerativos en agricultura y ganadería</t>
  </si>
  <si>
    <t>Áreas en proceso de restauración, recuperación y rehabilitación de ecosistemas degradados.
Reducción de la degradación ambiental y aumentar la resiliencia climática.</t>
  </si>
  <si>
    <t xml:space="preserve">ODS 13 Acción por el clima </t>
  </si>
  <si>
    <t>13.1 Fortalecer la resiliencia y la capacidad de adaptación a los riesgos relacionados con el clima y los desastres naturales en todos los países</t>
  </si>
  <si>
    <t xml:space="preserve">Programa 1. Cambio climático
</t>
  </si>
  <si>
    <t>P1. LI 5. Soluciones bajo perspectivas de paisaje y
territoriales sobre innovación agroecológica</t>
  </si>
  <si>
    <t>Línea 3. Desarrollo rural agroambiental, restauración participativa y economía forestal en la Amazonia colombiana
Impacto 1. Ciencia e innovación transformativa para las políticas públicas</t>
  </si>
  <si>
    <t xml:space="preserve">2. Sostenibilidad e Intervención </t>
  </si>
  <si>
    <t>2.1 Sostenibilidad de paisajes productivos de la Amazonia .</t>
  </si>
  <si>
    <t>Fortaleciendo  las capacidades territoriales para apoyar innovaciones en agroecología, pesca artesanal responsable y bioeconomía circular para la adaptación y mitigación al cambio climático en zonas costeras y fronteras forestales en Colombia DeSIRA 2020 – CO  ABRIGUE Fortalecimiento que transforma</t>
  </si>
  <si>
    <t>Contribuir al cumplimiento de las metas NDC de mitigación y adaptación al cambio climático desde los sectores agricultura, silvicultura, y otros usos de la tierra (AFOLU) y pesca artesanal</t>
  </si>
  <si>
    <t xml:space="preserve">• R1.Fomento a la innovación regional: Innovaciones técnicas y organizacionales para realizar la transición hacia AEBE probadas y adoptadas en el campo por los usuarios
Entregables:
• Banco de opciones agroecológicas probadas para ser adoptadas en campo (mitigación y adaptación al CC)
• Productos y servicios AEBE definidos para certificación
R2. Capacidades regionales en AEBE: Capacidades de los productores y sus organizaciones locales para realizar la transición hacia AEBE fortalecidas
Entregables:
• Informe con análisis y diagnóstico de las cadenas de valor y sus capacidades para adoptar estrategias.
• Estrategia de bioeconomía con AEBE para cada región.
• Plataforma de venta en line.
• Sistema de monitoreo participativo para las cadenas de AEBE regionales
R 3. Mejorar Cadenas de valor vía bioeconomía: Cadenas de valor mejoradas (o establecidas) en cuanto a su rentabilidad, su resiliencia frente al cambio climático y su huella de carbono
Entregables:
•Informe sobre estructura socio-económica y funciones ecológicas de las explotaciones y cadenas de valor, incluidas tipología de sistemas socio-ecológicos.
• Mapeo de datos específicos de las cadenas de valor y análisis estructural y económico.
• Reporte de capacidades locales fortalecidas en AEBE.
R4. Política, Gobernanza y Marco regulatorio en AEBE: Capacidades de las instancias de gobernanza en facilitar la adopción de prácticas AEBE fortalecidas 
Entregables:
• Documento de propuestas de lineamientos de política nacional intersectorial* en AEBE
• Portafolio de opciones de financiación para AEBE
•Documento de propuestas de mejora al marco normativo para promover AEBE Documento de recomendaciones para la Gobernanza regional intersectorial en AEBE
</t>
  </si>
  <si>
    <t xml:space="preserve">Avances en cada una de las actividades para lograr: 
• A1.R1 Desarrollar e implementar estrategias de mejoramiento de la producción agroecológica (AE) (cantidad + calidad + baja en carbono (PT3, 4 y 5)
• A1.R2 Establecer sistemas de garantía participativos para la certificación de los productos/servicios AEBE (PT2)
• A1.R3. Evaluar los efectos de la variabilidad climática y el Cambio climático sobre los sistemas agrícolas a nivel de cada departamento (PT 3,4 y 5)
• A2.R1. Organizar plataformas locales de innovación multiactores y desarrollar participativamente una estrategia de bioeconomía con bases agroecológicas para cada territorio de intervención basados en sistemas participativos de gestión de innovaciones y de conocimientos.
• A2.R2. Capacitar a los actores locales (productores, transformadores) y sus organizaciones en los principios y técnicas de producción agroecológica y pesca artesanal sostenible
• A2.R3. Capacitar a los actores locales (productores, transformadores) y sus organizaciones en el desarrollo, implementación y evaluación de sistemas de mercadeo (green markets) de los productos bioeconómicos/ agroecológicos
• A2.R4. Diseñar un sistema de monitoreo y evaluación participativo, de las estrategias AEBE implementadas en cada territorio
• A2.R5. Establecer un sistema de conocimiento e innovación agroecológico (AKIS)
• A3.R1. Realizar un análisis estructural de las actuales cadenas de valor con respecto a sus actores, su rentabilidad, su huella de carbono, sus impactos ambientales y las oportunidades para mejorar (PT 3, 4,y 5):
Caquetá
• A3.R2 Integrar elementos de agroecología (AE) y pesca artesanal sostenible así como de bioeconomía en los existentes sistemas de producción, transformación y comercialización (PT 3, 4 y 5)
• A3.R3. Integrar elementos de adaptación a los efectos del CC y de reducción de huellas de carbono en los existentes sistemas de producción, transformación y comercialización en Caquetá, Meta y Chocó (PT 3, 4 y 5)
• A3.R4. Proponer, desarrollar y probar en terreno nuevas cadenas de valor en base a productos agroecológicos con potencial comercial (PT 4,3 y 5).
• A3.R5 Desarrollar e implementar estrategias para mejorar los aspectos comerciales (transformación, mercadeo, gestión de negocios) de las diferentes cadenas de valor. (PT 3,4 y 5)
• A4.R1 Elaborar un diagnóstico participativo sobre las Capacidades, Financiamiento, Gobernanza, Normatividad y Política en Ciencia, Tecnología e Innovación, con respecto a AEBE (Ámbitos territorial y nacional)
• A4.R2 Implementar estrategias de fortalecimiento de Capacidades, Financiamiento, Gobernanza, Normatividad y Política en CTeI favorables a la AEBE, siguiendo el modelo de gobernanza multinivel de la OECD con actores de gobernanza territoriales y con Ministerios relacionados
• A4.R3. Realizar una evaluación y sistematización de los resultados a nivel nacional y territorial sobre Capacidades, Financiamiento, Gobernanza, Normatividad y Política en Ciencia, Tecnología e Innovación para fomentar AEBE
</t>
  </si>
  <si>
    <t xml:space="preserve">Caquetá
Meta
Chocó
</t>
  </si>
  <si>
    <t>Unión Europea  / Ministerio de Ciencia, Tecnología e Innovación</t>
  </si>
  <si>
    <t xml:space="preserve">1. Ecosistemas y Recursos Naturales </t>
  </si>
  <si>
    <t>9. Modelos de bioeconomía basada en el conocimiento y la innovación</t>
  </si>
  <si>
    <t xml:space="preserve">d. Bioproductos
</t>
  </si>
  <si>
    <t>Proyectos de investigación aplicada en bioeconomía para la transformación productiva</t>
  </si>
  <si>
    <t xml:space="preserve">ODS 12 Producción y consumo sostenibles </t>
  </si>
  <si>
    <t>Línea 4. Bioeconomía para la transformación productiva, innovadora y sustentable en la Amazonia colombiana</t>
  </si>
  <si>
    <t>2.2 Desarrollo de tecnologías sostenibles e innovadoras asociadas a soluciones basadas en la naturaleza</t>
  </si>
  <si>
    <t>P4.L3. Valorización de la biodiversidad.</t>
  </si>
  <si>
    <t>ARTICULACIÓN PENIA 2021-2030</t>
  </si>
  <si>
    <t xml:space="preserve">ARTICULACIÓN PICIA
2022 - 2026
Ciencia y conocimiento para la transición de la Amazonia colombiana hacia la sustentabilidad </t>
  </si>
  <si>
    <t xml:space="preserve">
ODS</t>
  </si>
  <si>
    <t>LINEA DE INVESTIGACIÓN
IMPACTO</t>
  </si>
  <si>
    <t>e. Economía circular basada en la producción y el consumo responsable</t>
  </si>
  <si>
    <t>Política Nacional de Producción y Consumo Responsable</t>
  </si>
  <si>
    <r>
      <rPr>
        <sz val="11"/>
        <color theme="1"/>
        <rFont val="Calibri"/>
        <family val="2"/>
      </rPr>
      <t>12.5</t>
    </r>
    <r>
      <rPr>
        <sz val="11"/>
        <color rgb="FF4D4D4D"/>
        <rFont val="Calibri"/>
        <family val="2"/>
      </rPr>
      <t> De aquí a 2030, reducir considerablemente la generación de desechos mediante actividades de prevención, reducción, reciclado y reutilización</t>
    </r>
  </si>
  <si>
    <t xml:space="preserve"> Programa 4. Biodiversidad, bienestar y sostenibilidad</t>
  </si>
  <si>
    <t xml:space="preserve">P4. LI 3. Valorización de la biodiversidad
</t>
  </si>
  <si>
    <t>Desarrollo de bioempaque a partir de recursos amazónicos renovables Amazonas</t>
  </si>
  <si>
    <t>Reducir el impacto ambiental negativo generado por el uso de empaques no biodegradables de poliestireno (icopor) y plástico en el Departamento de Amazonas.</t>
  </si>
  <si>
    <t>Este proyecto busca remplazar los empaques  plásticos y de poliestireno (conocido comúnmente como ICOPOR), por empaques biodegradables que cumplan la misma función.   
Esto impactará positivamente al departamento de Amazonas y su área de influencia, ya que desde Leticia  se distribuyen hacia los poblados de Brasil y Perú en la frontera.  
Se pretende que esto sea un ejemplo para las demás ciudades y pueblos de la Amazonia colombiana.</t>
  </si>
  <si>
    <t xml:space="preserve">• Una propuesta de bioempaque  flexible para remplazar las bolsas plásticas 
•Una propuesta de bioempaque semirrígido para  remplazar  el poliestireno
</t>
  </si>
  <si>
    <t>Amazonas</t>
  </si>
  <si>
    <t xml:space="preserve">ACTI - Amazonas </t>
  </si>
  <si>
    <t>De aquí a 2020, integrar los valores de los ecosistemas y la biodiversidad en la planificación, los procesos de desarrollo, las estrategias de reducción de la pobreza y la contabilidad nacionales y locales</t>
  </si>
  <si>
    <t xml:space="preserve"> </t>
  </si>
  <si>
    <t xml:space="preserve">INSTITUTO AMAZÓNICO DE INVESTIGACIONES CIENTÍFICAS SINCHI </t>
  </si>
  <si>
    <t xml:space="preserve">PROYECTOS COFINANCIADOS </t>
  </si>
  <si>
    <t>PROGRAMA PLAN ESTRATÉGICO INSTITUCIONAL</t>
  </si>
  <si>
    <t>COSTO DEL PROYECTO 
(sin contrapartida)</t>
  </si>
  <si>
    <t>EJECUTADO COMPROMISOS</t>
  </si>
  <si>
    <t>Conservación de bosques y sostenibilidad en el corazón de la Amazonia recursos - ASL financiamiento adicional 2</t>
  </si>
  <si>
    <t>Fortaleciendo las capacidades territoriales para la innovación en agroecología, pesca artesanal responsable y bio-economía circular para la adaptación y mitigación al cambio climático en Colombia- DeSIRA 2020CO</t>
  </si>
  <si>
    <t>Unión Europea / Ministerio de Ciencia, Tecnología e Innovación</t>
  </si>
  <si>
    <t>2. Sostenibilidad e Intervención</t>
  </si>
  <si>
    <t xml:space="preserve">Subtotal </t>
  </si>
  <si>
    <t xml:space="preserve">INVERSIÓN PGN </t>
  </si>
  <si>
    <t>Investigación científica transformativa para potenciar el bienestar, la conservación y la gobernanza ambiental en la Amazonia colombiana. Amazonas, Caquetá, Guainía, Guaviare, Meta, Putumayo, Vaupés</t>
  </si>
  <si>
    <t xml:space="preserve">PGN - BPIN </t>
  </si>
  <si>
    <t>Fortalecimiento de la gestión y modernización de las capacidades institucionales para la investigación científica transformativa en la Amazonia colombiana. Amazonas, Caquetá, Guainía, Guaviare, Meta, Putumayo, Vaupés</t>
  </si>
  <si>
    <t xml:space="preserve"> 6. Fortalecimiento Institucional</t>
  </si>
  <si>
    <t xml:space="preserve">GASTOS DE FUNCIONAMIENTO </t>
  </si>
  <si>
    <t xml:space="preserve">DESCRIPCIÓN </t>
  </si>
  <si>
    <t xml:space="preserve">FUENTE </t>
  </si>
  <si>
    <t>Gastos de funcionamiento Institutos de investigación Ley 99 de 1993. Instituto SINCHI</t>
  </si>
  <si>
    <t xml:space="preserve">PGN </t>
  </si>
  <si>
    <t xml:space="preserve">PRESUPUESTO RECURSOS PROPIOS </t>
  </si>
  <si>
    <t>Gastos de apoyo a la gestión misional</t>
  </si>
  <si>
    <t xml:space="preserve">Recursos Propios </t>
  </si>
  <si>
    <t>DESCRIPCIÓN</t>
  </si>
  <si>
    <t>Proyectos cofinanciados</t>
  </si>
  <si>
    <t>Inversión BPIN (PGN)</t>
  </si>
  <si>
    <t>Gastos de Funcionamiento (PGN)</t>
  </si>
  <si>
    <t>Recursos propios</t>
  </si>
  <si>
    <t xml:space="preserve">
 PLAN OPERATIVO ANUAL - INSTITUTOS DE INVESTIGACIÓN AMBIENTAL
</t>
  </si>
  <si>
    <t>VERSIÓN :2</t>
  </si>
  <si>
    <t>Vigencia: 10/01/2017</t>
  </si>
  <si>
    <t>CODIGO:F-E-GIP-</t>
  </si>
  <si>
    <t>INSTITUTO AMAZÓNICO DE INVESTIGACIONES CIENTÍFICAS SINCHI</t>
  </si>
  <si>
    <t xml:space="preserve">Investigación en conservación y aprovechamiento sostenible de la diversidad biológica, socioeconómica y cultural de la Amazonia colombiana - BPIN 2017011000137
</t>
  </si>
  <si>
    <t>Producir conocimiento científico sobre la diversidad biológica, socioeconómica, cultural y el aprovechamiento sostenible de la Amazonia colombiana</t>
  </si>
  <si>
    <r>
      <rPr>
        <b/>
        <sz val="10"/>
        <color theme="1"/>
        <rFont val="Calibri"/>
        <family val="2"/>
      </rPr>
      <t xml:space="preserve">ALINEACIÓN CON LA PLANEACIÓN NACIONAL Y ESTRATEGICA
</t>
    </r>
    <r>
      <rPr>
        <b/>
        <sz val="10"/>
        <color rgb="FFFF0000"/>
        <rFont val="Calibri"/>
        <family val="2"/>
      </rPr>
      <t>(SE DILIGENCIA EN DICIEMBRE EN LA VIGENCIA ANTERIOR DEL POA)</t>
    </r>
  </si>
  <si>
    <r>
      <rPr>
        <b/>
        <sz val="10"/>
        <color theme="1"/>
        <rFont val="Calibri"/>
        <family val="2"/>
      </rPr>
      <t xml:space="preserve">PROPUESTA DE ACTIVIDADES Y PRODUCTOS
</t>
    </r>
    <r>
      <rPr>
        <b/>
        <sz val="10"/>
        <color rgb="FFFF0000"/>
        <rFont val="Calibri"/>
        <family val="2"/>
      </rPr>
      <t>(SE DILIGENCIA EN DICIEMBRE EN LA VIGENCIA ANTERIOR DEL POA)</t>
    </r>
  </si>
  <si>
    <r>
      <rPr>
        <b/>
        <sz val="10"/>
        <color theme="1"/>
        <rFont val="Calibri"/>
        <family val="2"/>
      </rPr>
      <t xml:space="preserve">REFERENTES DE SEGUIMIENTO
(SUBPRODUCTOS O INDICADORES DE GESTIÓN)
</t>
    </r>
    <r>
      <rPr>
        <b/>
        <sz val="10"/>
        <color rgb="FFFF0000"/>
        <rFont val="Calibri"/>
        <family val="2"/>
      </rPr>
      <t>(SE DILIGENCIA ENTRE DICIEMBRE Y ENERO ANTES DE EL GIRO ANUAL DE RECURSOS- ES CONDICIONAL)</t>
    </r>
  </si>
  <si>
    <r>
      <rPr>
        <b/>
        <sz val="10"/>
        <color theme="1"/>
        <rFont val="Calibri"/>
        <family val="2"/>
      </rPr>
      <t xml:space="preserve">FINANCIACIÓN 
</t>
    </r>
    <r>
      <rPr>
        <b/>
        <sz val="10"/>
        <color rgb="FFFF0000"/>
        <rFont val="Calibri"/>
        <family val="2"/>
      </rPr>
      <t>(SE DILIGENCIA EN DICIEMBRE EN LA VIGENCIA ANTERIOR DEL POA)</t>
    </r>
  </si>
  <si>
    <r>
      <rPr>
        <b/>
        <sz val="10"/>
        <color theme="1"/>
        <rFont val="Calibri"/>
        <family val="2"/>
      </rPr>
      <t xml:space="preserve">SEGUIMIENTO PRESUPUESTAL
</t>
    </r>
    <r>
      <rPr>
        <b/>
        <sz val="10"/>
        <color rgb="FFFF0000"/>
        <rFont val="Calibri"/>
        <family val="2"/>
      </rPr>
      <t>(SE DILIGENCIA EN CADA TRIMESTRE PARA EL SEGUIMIENTO PERIÓDICO DEL POA)</t>
    </r>
  </si>
  <si>
    <r>
      <rPr>
        <b/>
        <sz val="10"/>
        <color theme="1"/>
        <rFont val="Calibri"/>
        <family val="2"/>
      </rPr>
      <t xml:space="preserve">SEGUIMIENTO  A LA GESTIÓN 
</t>
    </r>
    <r>
      <rPr>
        <b/>
        <sz val="10"/>
        <color rgb="FFFF0000"/>
        <rFont val="Calibri"/>
        <family val="2"/>
      </rPr>
      <t>(SE DILIGENCIA EN CADA TRIMESTRE PARA EL SEGUIMIENTO PERIÓDICO DEL POA)</t>
    </r>
  </si>
  <si>
    <r>
      <rPr>
        <b/>
        <sz val="10"/>
        <color theme="1"/>
        <rFont val="Calibri"/>
        <family val="2"/>
      </rPr>
      <t xml:space="preserve">EVALUACIÓN  IMPACTO DE LA GESTIÓN
</t>
    </r>
    <r>
      <rPr>
        <b/>
        <sz val="10"/>
        <color rgb="FFFF0000"/>
        <rFont val="Calibri"/>
        <family val="2"/>
      </rPr>
      <t>(SE DILIGENCIA ANUALMENTE PARA LA EVALUACIÓN DE CIERRE DEL POA)</t>
    </r>
  </si>
  <si>
    <t>Indicador de gestión o subproducto de gestión esperado
Trimestre I</t>
  </si>
  <si>
    <t>% de Avance de gestión esperada respecto al subproducto entregado 
Trimestre I</t>
  </si>
  <si>
    <t>Indicador de gestión o subproducto de gestión esperado
Trimestre II</t>
  </si>
  <si>
    <t>% de Avance de gestión esperada respecto al subproducto entregado 
Trimestre II</t>
  </si>
  <si>
    <t>Indicador de gestión o subproducto de gestión esperado
Trimestre III</t>
  </si>
  <si>
    <t>% de Avance de gestión esperada respecto al subproducto entregado 
Trimestre III</t>
  </si>
  <si>
    <t>Indicador de gestión o subproducto de gestión esperado
Trimestre IV</t>
  </si>
  <si>
    <t>% de Avance de gestión esperada respecto al subproducto entregado 
Trimestre IV</t>
  </si>
  <si>
    <t xml:space="preserve">% de Avance de gestión 
obtenido
</t>
  </si>
  <si>
    <t xml:space="preserve">% de Avance de producto obtenido
</t>
  </si>
  <si>
    <t xml:space="preserve">Descripción del Avance
</t>
  </si>
  <si>
    <t xml:space="preserve">Valor Actividad o producto ($) </t>
  </si>
  <si>
    <t xml:space="preserve">Aumentar  la información disponible sobre sobre realidad biológica, social, económica, ecológica y cultural en la Amazonia colombiana </t>
  </si>
  <si>
    <t xml:space="preserve">Biodiversidad y riqueza natural: activos estratégicos de la nación
Desarrollo Ambientalmente Sostenible por una Amazonia Viva
</t>
  </si>
  <si>
    <t>PET 1.    Caracterización de la estructura y dinámica de la base natural del país.</t>
  </si>
  <si>
    <t>Implementar estrategias transectoriales para controlar la deforestación, conservar los ecosistemas y prevenir su degradación.
Intervenciones integrales en territorios enfocadas en áreas ambientalmente estratégicas y las comunidades que los habitan
Proteger y conservar los ecosistemas de la Amazonia como garantía para la equidad intergeneracional</t>
  </si>
  <si>
    <t>Conocimiento para el uso, manejo y conservación de la diversidad biológica.
Estrategias de remediación y monitoreo de la contaminación de ambientes amazónicos.
Conocimiento tradicional y diálogo de saberes .</t>
  </si>
  <si>
    <t>Aumentar el conocimiento de la biodiversidad terrestre y acuática  en sus diferentes niveles de expresión</t>
  </si>
  <si>
    <t xml:space="preserve">Documentos de estudios técnicos para la gestión de la información y el conocimiento ambiental </t>
  </si>
  <si>
    <t xml:space="preserve"> Documentos de estudios realizados   </t>
  </si>
  <si>
    <t xml:space="preserve">Un (01) documento técnico que consolida conocimiento de los recursos naturales, socioambientales y culturales de la Amazonia colombiana sobre: 
- Biodiversidad terrestre y acuática (flora, fauna, códigos de barra de ADN en plantas, microorganismos, suelos, recursos hidrobiológicos y acuáticos)
- Ecosistemas acuáticos caracterizados y/o monitoreados 
- Estudios exploratorios de metales pesados (mercurio y/o plomo) en ambientes y recursos acuáticos
- Monitoreo de parcelas permanente para evaluación de Cambio climático.
- Monitoreo comunitario de fauna.
- Estrategias formuladas para la incorporación de la biodiversidad y los servicios ecosistémicos a la planeación y el desarrollo urbano y territorial.
- Información sobre los conocimientos tradicionales asociados a la biodiversidad
</t>
  </si>
  <si>
    <t>Informes presentados</t>
  </si>
  <si>
    <t xml:space="preserve"> Número de especies de plantas registradas en la región amazónica 
</t>
  </si>
  <si>
    <t xml:space="preserve">Localidades de las cuales se conoce la fauna </t>
  </si>
  <si>
    <t>Individuos de flora y fauna con información genética</t>
  </si>
  <si>
    <t xml:space="preserve">Comunidades microbianas con asignación taxonómica
</t>
  </si>
  <si>
    <t>Especies biológicas con potencial de uso</t>
  </si>
  <si>
    <t>Departamentos o subcuencas de la Amazonia  con estudios científicos para caracterizar ambientes acuáticos en aspectos biológicos y ecológicos</t>
  </si>
  <si>
    <t>Determinar la oferta natural y las condiciones para la sostenibilidad del aprovechamiento de especies promisorias</t>
  </si>
  <si>
    <t xml:space="preserve">Número de especies evaluadas </t>
  </si>
  <si>
    <t xml:space="preserve">Monitorear Parcelas Permanentes para evaluación del Cambio Climático </t>
  </si>
  <si>
    <t>0900G075 - Parcelas De Monitoreo Establecidas</t>
  </si>
  <si>
    <t>Parcelas monitoreadas</t>
  </si>
  <si>
    <t>1.1.4</t>
  </si>
  <si>
    <t xml:space="preserve">Valorar la biodiversidad y los servicios ecosistémicos </t>
  </si>
  <si>
    <t>Bien o servicio ecosistémico valorado</t>
  </si>
  <si>
    <t>1.1.5</t>
  </si>
  <si>
    <t xml:space="preserve">Monitorear especies de interés con participación comunitaria </t>
  </si>
  <si>
    <t>Localidades con valoración de fauna de uso</t>
  </si>
  <si>
    <t>1.1.6</t>
  </si>
  <si>
    <t>Establecer indicadores ambientales en ecosistemas y/o medición de presencia de contaminación en recursos acuáticos amazónicos</t>
  </si>
  <si>
    <t>Ecosistemas evaluados</t>
  </si>
  <si>
    <t>1.1.7</t>
  </si>
  <si>
    <t xml:space="preserve">Generar información sobre los conocimientos tradicionales asociados a la biodiversidad que permita comprender el relacionamiento de las sociedades tradicionales con su entorno </t>
  </si>
  <si>
    <t xml:space="preserve">Estudios sobre conocimientos tradicionales asociados a la biodiversidad  </t>
  </si>
  <si>
    <t>Instrumentos y mecanismos de caracterización y focalización de población étnica para diseñar políticas de equidad de oportunidades</t>
  </si>
  <si>
    <t>PET 3.    Ordenamiento y planeación del manejo del territorio para el aprovechamiento sostenible de sus recursos.</t>
  </si>
  <si>
    <t>Modernizar los instrumentos de recolección de información sobre las características de los grupos étnicos: Para desarrollar un modelo de innovación en la gestión pública basado en la aplicación de tecnologías de información y comunicación para la disponibilidad de datos oficiales, con calidad, oportunos, interoperables y públicos, útiles a las necesidades en materia censal, estadístico y para la focalización sobre territorios y grupos étnicos</t>
  </si>
  <si>
    <t xml:space="preserve">Conocimiento tradicional y diálogo de saberes </t>
  </si>
  <si>
    <t>1.2.1</t>
  </si>
  <si>
    <t>Socializar y ajustar con los pueblos indígenas el modelo para el monitoreo de los IBHI para evaluar los modos de vida y territorios de los pueblos indígenas</t>
  </si>
  <si>
    <t xml:space="preserve">Servicio de protección del conocimiento tradicional: documentos de protección del conocimiento tradicional realizados </t>
  </si>
  <si>
    <t xml:space="preserve">Documentos de protección del conocimiento tradicional realizados </t>
  </si>
  <si>
    <t>Información disponible en el SIAT AC con la línea base de los Indicadores de Bienestar para Pueblos Indígenas IBHI de los resguardos del departamento del Amazonas</t>
  </si>
  <si>
    <t>0900G088 - Archivo De Hojas Metodológicas Del sistema de indicadores actualizado</t>
  </si>
  <si>
    <t>1.2.2</t>
  </si>
  <si>
    <t>Realizar la aplicación y levantamiento de la línea base de los IBHI con los pueblos indígenas localizados en los resguardos del departamento del Amazonas.</t>
  </si>
  <si>
    <t>0900G108 - Diagnósticos Desarrollados</t>
  </si>
  <si>
    <t>Aplicar innovación y transferencia de tecnología al uso y aprovechamiento de los recursos naturales, los servicios ecosistémicos, dinámicas socioeconómicas y territoriales de la Amazonia colombiana</t>
  </si>
  <si>
    <t>Biodiversidad y riqueza natural: activos estratégicos de la nación.
Desarrollo Ambientalmente Sostenible por una Amazonia Viva</t>
  </si>
  <si>
    <t>PET 5.    Innovación, desarrollo y adaptación de tecnologías para aprovechar sosteniblemente la oferta ambiental y prevenir o mitigar los impactos ambientales de las actividades socioeconómicas</t>
  </si>
  <si>
    <t>Consolidar el desarrollo de productos y servicios basados en el uso sostenible de la biodiversidad.
Desarrollar modelos productivos sostenibles asociados a la agro diversidad y al biocomercio de la Amazonia:</t>
  </si>
  <si>
    <t xml:space="preserve">Bioeconomía.
Bioprospección.
Sistemas de producción y paisajes productivos amazónicos </t>
  </si>
  <si>
    <t xml:space="preserve">Participar en el desarrollo de emprendimientos  de frutales amazónicos y otros productos forestales no maderables en el marco de los negocios verdes y atendiendo a los requerimientos de sus habitantes </t>
  </si>
  <si>
    <t>Servicio de apoyo financiero a
emprendimientos</t>
  </si>
  <si>
    <t>Emprendimientos apoyados</t>
  </si>
  <si>
    <t xml:space="preserve">1. Veintiocho (28) Emprendimientos que involucren productos derivados de frutales amazónicos y otros productos forestales maderables y no maderables y sus servicios en el marco de los negocios verdes y el consumo sostenible acorde a los requerimientos de sus habitantes.
2. Dos (02) Protocolos estandarizados diseñados para el procesamiento y transformación de productos amazónicos promisorios.
3. Un (01) Procedimiento En Piscicultura Para La Región Evaluados
4. Un (01) Grupo funcional de microorganismos con potencial de biorremediación 
</t>
  </si>
  <si>
    <t>Desarrollar ingredientes naturales y productos innovadores y su transferencia tecnológica</t>
  </si>
  <si>
    <t>0900G074 - Protocolos Estandarizados Diseñados</t>
  </si>
  <si>
    <t>2.1.3</t>
  </si>
  <si>
    <t>Desarrollar el potencial de biorremediación, bioprospección y nuevos materiales a partir de microrganismos amazónicos.</t>
  </si>
  <si>
    <t xml:space="preserve">Grupos funcionales de microorganismos con potencial de biorremediación </t>
  </si>
  <si>
    <t>2.1.4</t>
  </si>
  <si>
    <t>Generar modelos técnico económicos con especies acticas nativas a favor de una piscicultura amazónica sostenible</t>
  </si>
  <si>
    <t>0900G071 - Procedimientos En Piscicultura Para La región evaluados</t>
  </si>
  <si>
    <t>Experiencias piloto Realizadas</t>
  </si>
  <si>
    <t>Biodiversidad y riqueza natural: activos estratégicos de la nación
Desarrollo Ambientalmente Sostenible por una Amazonia Viva
Sectores comprometidos con la sostenibilidad y la mitigación del cambio climático</t>
  </si>
  <si>
    <t>PET 2.    Conservación y restauración del patrimonio ambiental del país.</t>
  </si>
  <si>
    <t xml:space="preserve">Implementar estrategias transectoriales para controlar la deforestación, conservar los ecosistemas y prevenir su degradación.
Desarrollar modelos productivos sostenibles asociados a la agro diversidad y al biocomercio de la Amazonia:
Avanzar hacia la transición de actividades productivas comprometidas con la sostenibilidad y la mitigación del cambio climático.
</t>
  </si>
  <si>
    <t xml:space="preserve">Modelamiento ambiental y escenarios dinámicos del territorio amazónico.
Restauración ecológica.
Dinámicas Socioambientales en la Amazonia.
Cambio climático.
</t>
  </si>
  <si>
    <t>2.2.1</t>
  </si>
  <si>
    <t>Diseñar y ejecutar investigación en modelos de  sistemas para paisajes productivos  sostenibles en la Amazonia</t>
  </si>
  <si>
    <t>Servicio de modelamiento para la
conservación de la biodiversidad</t>
  </si>
  <si>
    <t>Modelos para la
conservación de la biodiversidad
realizados</t>
  </si>
  <si>
    <t xml:space="preserve">1. Un (01)  Modelo para la conservación de la biodiversidad realizados  .
2. Un (01) Sistemas productivos a nivel paisaje evaluados
3. Cien (100) Hectáreas establecidas y en proceso de restauración
4. Un (01) protocolo de restauración validado.
5. Estrategias para la gestión ambiental urbana y territorial formuladas.
6. Acuerdos municipales para la conservación del medio ambiente aprobados y otorgados
Nueva actividad destinada a procesos de restauración económica, producción de material vegetal y siembra de árboles:
1. Mil ciento cuarenta (1.140) Héctareas establecidas en procesos de restauración
2. Ochocientos sesenta y siete mil (867.000) Plántulas producidas
3. Cuatrocientos once mil (411.00) Plántulas sembradas
4. Treinta y cuatro mil trecientos sesenta y cuatro (34.364) jornales contratados en procesos de restauración ecológica
- 
</t>
  </si>
  <si>
    <t>0900G097 - Sistemas Productivos A Nivel Paisaje evaluados</t>
  </si>
  <si>
    <t>2.2.2</t>
  </si>
  <si>
    <t>Establecer procesos de restauración ecológica en ecosistemas degradados  en la Amazonia colombiana</t>
  </si>
  <si>
    <t>0900G137 - Hectáreas establecidas y en proceso de restauración</t>
  </si>
  <si>
    <t>Protocolos de restauración validados</t>
  </si>
  <si>
    <t>2.2.3</t>
  </si>
  <si>
    <t xml:space="preserve">Acompañar el desarrollo  de las ciudades, municipalidades y otros asentamientos sostenibles en la Amazonia colombiana </t>
  </si>
  <si>
    <t>0900G145 - Acuerdos municipales para la conservación del medio ambiente aprobados y otorgados</t>
  </si>
  <si>
    <t>Estrategias para la gestión ambiental urbana y territorial formuladas</t>
  </si>
  <si>
    <t>2.2.4</t>
  </si>
  <si>
    <t>Contribuir a la reactivación económica a través de procesos de restauración ecológica que involucren producción de material vegetal y siembra de árboles en la región Amazónica colombiana</t>
  </si>
  <si>
    <r>
      <rPr>
        <sz val="10"/>
        <color theme="1"/>
        <rFont val="Calibri"/>
        <family val="2"/>
      </rPr>
      <t xml:space="preserve">0900G216 - Jornales contratados en procesos de restauración ecológica Unidad de Medida: Número: </t>
    </r>
    <r>
      <rPr>
        <sz val="9"/>
        <color theme="1"/>
        <rFont val="Arial"/>
        <family val="2"/>
      </rPr>
      <t xml:space="preserve">34,364
</t>
    </r>
  </si>
  <si>
    <r>
      <rPr>
        <sz val="10"/>
        <color theme="1"/>
        <rFont val="Arial"/>
        <family val="2"/>
      </rPr>
      <t xml:space="preserve">0900G216 - Jornales contratados en procesos de restauración ecológica </t>
    </r>
    <r>
      <rPr>
        <sz val="9"/>
        <color theme="1"/>
        <rFont val="Arial"/>
        <family val="2"/>
      </rPr>
      <t xml:space="preserve">
</t>
    </r>
  </si>
  <si>
    <r>
      <rPr>
        <sz val="10"/>
        <color theme="1"/>
        <rFont val="Arial"/>
        <family val="2"/>
      </rPr>
      <t xml:space="preserve">0900G216 - Jornales contratados en procesos de restauración ecológica </t>
    </r>
    <r>
      <rPr>
        <sz val="9"/>
        <color theme="1"/>
        <rFont val="Arial"/>
        <family val="2"/>
      </rPr>
      <t xml:space="preserve">
</t>
    </r>
  </si>
  <si>
    <r>
      <rPr>
        <sz val="10"/>
        <color theme="1"/>
        <rFont val="Arial"/>
        <family val="2"/>
      </rPr>
      <t xml:space="preserve">0900G216 - Jornales contratados en procesos de restauración ecológica </t>
    </r>
    <r>
      <rPr>
        <sz val="9"/>
        <color theme="1"/>
        <rFont val="Arial"/>
        <family val="2"/>
      </rPr>
      <t xml:space="preserve">
</t>
    </r>
  </si>
  <si>
    <r>
      <rPr>
        <sz val="9"/>
        <color theme="1"/>
        <rFont val="Arial"/>
        <family val="2"/>
      </rPr>
      <t xml:space="preserve">
</t>
    </r>
    <r>
      <rPr>
        <sz val="10"/>
        <color theme="1"/>
        <rFont val="Arial"/>
        <family val="2"/>
      </rPr>
      <t xml:space="preserve">0900G217 Plántulas producidas Unidad de Medida: Número </t>
    </r>
    <r>
      <rPr>
        <sz val="9"/>
        <color theme="1"/>
        <rFont val="Arial"/>
        <family val="2"/>
      </rPr>
      <t>867,000</t>
    </r>
    <r>
      <rPr>
        <sz val="10"/>
        <color theme="1"/>
        <rFont val="Arial"/>
        <family val="2"/>
      </rPr>
      <t xml:space="preserve">
 </t>
    </r>
  </si>
  <si>
    <r>
      <rPr>
        <sz val="9"/>
        <color theme="1"/>
        <rFont val="Arial"/>
        <family val="2"/>
      </rPr>
      <t xml:space="preserve">
</t>
    </r>
    <r>
      <rPr>
        <sz val="10"/>
        <color theme="1"/>
        <rFont val="Arial"/>
        <family val="2"/>
      </rPr>
      <t xml:space="preserve">0900G217 Plántulas producidas
 </t>
    </r>
  </si>
  <si>
    <r>
      <rPr>
        <sz val="9"/>
        <color theme="1"/>
        <rFont val="Arial"/>
        <family val="2"/>
      </rPr>
      <t xml:space="preserve">
</t>
    </r>
    <r>
      <rPr>
        <sz val="10"/>
        <color theme="1"/>
        <rFont val="Arial"/>
        <family val="2"/>
      </rPr>
      <t xml:space="preserve">0900G217 Plántulas producidas
 </t>
    </r>
  </si>
  <si>
    <r>
      <rPr>
        <sz val="9"/>
        <color theme="1"/>
        <rFont val="Arial"/>
        <family val="2"/>
      </rPr>
      <t xml:space="preserve">
</t>
    </r>
    <r>
      <rPr>
        <sz val="10"/>
        <color theme="1"/>
        <rFont val="Arial"/>
        <family val="2"/>
      </rPr>
      <t xml:space="preserve">0900G217 Plántulas producidas
 </t>
    </r>
  </si>
  <si>
    <t>0900G137 - Hectáreas establecidas y en proceso de restauración Unidad de Medida: 1.140</t>
  </si>
  <si>
    <r>
      <rPr>
        <sz val="10"/>
        <color theme="1"/>
        <rFont val="Calibri"/>
        <family val="2"/>
      </rPr>
      <t xml:space="preserve">
0900G218 - Plántulas sembradas Unidad de Medida: Número </t>
    </r>
    <r>
      <rPr>
        <sz val="9"/>
        <color theme="1"/>
        <rFont val="Arial"/>
        <family val="2"/>
      </rPr>
      <t>411,000</t>
    </r>
  </si>
  <si>
    <t xml:space="preserve">
0900G218 - Plántulas sembradas</t>
  </si>
  <si>
    <t>Disponer información y conocimiento sobre la conservación y el aprovechamiento sostenible de la Amazonia colombiana</t>
  </si>
  <si>
    <t>Instituciones ambientales modernas, apropiación social de la biodiversidad y manejo efectivo de los conflictos socioambientales</t>
  </si>
  <si>
    <t xml:space="preserve">PEI 1.    Producción y  gestión de información técnica y científica en el SINA. </t>
  </si>
  <si>
    <t>Mejorar la gestión de la información y su interoperabilidad entre los diferentes sectores para una sostenibilidad ambiental en el territorio.
Implementar una estrategia para la gestión y seguimiento de los conflictos socioambientales generados por el acceso y uso de los recursos naturales basado en procesos educativos y participativos que contribuyan a la consolidación de una cultura ambiental.
Robustecer los mecanismos de articulación y coordinación para la sostenibilidad.</t>
  </si>
  <si>
    <t>Monitoreo y ordenamiento ambiental.
Modelamiento ambiental y escenarios dinámicos del territorio amazónico,
Conocimiento para el uso, manejo y conservación de la diversidad biológica.
Comunicación de la ciencia</t>
  </si>
  <si>
    <t>3.1.1</t>
  </si>
  <si>
    <t>Actualizar los contenidos de las bases de datos del SIATAC de los aspectos ambientales de la Amazonia colombiana -diversidad biológica, socioeconómica y cultural-: Coberturas de la tierra (SIMCOBA), ecosistemas, indicadores, restauración ecológica, Afectación de rondas hídricas, estratos de intervención, frontera agropecuaria, fuegos y áreas quemadas, biodiversidad, territorios indígenas, ordenamiento territorial.</t>
  </si>
  <si>
    <t xml:space="preserve">Servicio de información ambiental de la Amazonía colombiana datos actualizados incorporados en las bases de datos   
</t>
  </si>
  <si>
    <t>Datos actualizados
incorporados en las bases de datos</t>
  </si>
  <si>
    <t xml:space="preserve">1. Un (01) Sistema de información diseñados, actualizados o en funcionamiento.
2. Ocho (08) Mapas Ambientales elaborados.
3. Base de datos Inírida gestionada y actualizada.
4. Contenidos de las bases de datos de colecciones biológicas (Herbario Amazónico Colombiano, CIACOL, Herpetofauna) actualizados
</t>
  </si>
  <si>
    <t>0900G110 - Sistemas De Información Diseñados, actualizados o en funcionamiento</t>
  </si>
  <si>
    <t>3.1.2</t>
  </si>
  <si>
    <t>Modelar escenarios actuales y futuros de ocupación y sostenibilidad ambiental de la Amazonia colombiana y realizar el   monitoreo ambiental.</t>
  </si>
  <si>
    <t>Mapas ambientales elaborados</t>
  </si>
  <si>
    <t>3.1.3</t>
  </si>
  <si>
    <t>Actualizar los contenidos de la base de datos de Inírida</t>
  </si>
  <si>
    <t>3.1.4</t>
  </si>
  <si>
    <t>Actualizar los contenidos de las bases de datos de colecciones biológicas (Herbario Amazónico Colombiano, CIACOL, Herpetofauna)</t>
  </si>
  <si>
    <t xml:space="preserve">Ejemplares ingresados a las colecciones </t>
  </si>
  <si>
    <t>Comunicación de la ciencia</t>
  </si>
  <si>
    <t>3.2.1</t>
  </si>
  <si>
    <t xml:space="preserve">Aumentar la visibilidad, comunicación,   incidencia y apropiación  de los resultados de la investigación científica en la Amazonia colombiana   </t>
  </si>
  <si>
    <t>Servicio de divulgación de
conocimiento generado para la
Planificación sectorial y la gestión
ambiental.</t>
  </si>
  <si>
    <t>Documentos divulgados</t>
  </si>
  <si>
    <t xml:space="preserve">1. Una (01) Estrategia de visibilidad y comunicación realizadas (eventos, publicaciones, talleres, divulgación, etc.)
2. Diez (10) documentos divulgados.
3. Treinta (30)Talleres o actividades de capacitación realizadas
</t>
  </si>
  <si>
    <t>0900G162 - Elementos de difusión generados para educación ambiental</t>
  </si>
  <si>
    <t>Estrategias de visibilidad y comunicación realizadas (eventos, publicaciones, talleres, divulgación, etc.)</t>
  </si>
  <si>
    <t>3.2.2</t>
  </si>
  <si>
    <t>Generar herramientas de comunicación y divulgación en temáticas  relevantes para la conservación de la biodiversidad  en la  Amazonia colombiana</t>
  </si>
  <si>
    <t>9900G020 - Talleres O Actividades De Capacitación realizados</t>
  </si>
  <si>
    <t xml:space="preserve">Comunicación de la ciencia.
Fortalecimiento institucional </t>
  </si>
  <si>
    <t>3.3.1</t>
  </si>
  <si>
    <t xml:space="preserve">Capacitar a los profesionales del Instituto en temas relacionados con la misión institucional </t>
  </si>
  <si>
    <t>Servicio de educación formal en el
marco de la información y el
conocimiento ambiental</t>
  </si>
  <si>
    <t>Trabajadores formados en
educación formal</t>
  </si>
  <si>
    <t>1. Un trabajador formado en educación formal.
2.  Participación en eventos académicos y espacios institucionales de toma de decisión</t>
  </si>
  <si>
    <t>3.3.2</t>
  </si>
  <si>
    <t>Representar al Instituto en eventos académicos y espacios institucionales de toma de decisiones</t>
  </si>
  <si>
    <t>Informes de gestión de las actividades de formación y representación</t>
  </si>
  <si>
    <t>Fortalecimiento de la capacidad del entorno fisco y logístico requerido para el levantamiento y gestión de la información ambiental de la Amazonia colombiana - BPIN 2017011000143</t>
  </si>
  <si>
    <t xml:space="preserve">Ampliar espacios en la infraestructura y contar con la dotación de equipos y mobiliario, a través de la ampliación de la planta física existente, así como su mejora mediante el mantenimiento y adecuaciones requeridos, con el fin de cumplir cada vez de mejor manera con el objeto misional, lo anterior, permitirá ampliar la producción de conocimiento científico sobre la diversidad biológica, socioeconómica, cultural y el aprovechamiento sostenible de la Amazonia colombiana </t>
  </si>
  <si>
    <r>
      <rPr>
        <b/>
        <sz val="10"/>
        <color theme="1"/>
        <rFont val="Calibri"/>
        <family val="2"/>
      </rPr>
      <t xml:space="preserve">ALINEACIÓN CON LA PLANEACIÓN NACIONAL Y ESTRATEGICA
</t>
    </r>
    <r>
      <rPr>
        <b/>
        <sz val="10"/>
        <color rgb="FFFF0000"/>
        <rFont val="Calibri"/>
        <family val="2"/>
      </rPr>
      <t>(SE DILIGENCIA EN DICIEMBRE EN LA VIGENCIA ANTERIOR DEL POA)</t>
    </r>
  </si>
  <si>
    <r>
      <rPr>
        <b/>
        <sz val="10"/>
        <color theme="1"/>
        <rFont val="Calibri"/>
        <family val="2"/>
      </rPr>
      <t xml:space="preserve">PROPUESTA DE ACTIVIDADES Y PRODUCTOS
</t>
    </r>
    <r>
      <rPr>
        <b/>
        <sz val="10"/>
        <color rgb="FFFF0000"/>
        <rFont val="Calibri"/>
        <family val="2"/>
      </rPr>
      <t>(SE DILIGENCIA EN DICIEMBRE EN LA VIGENCIA ANTERIOR DEL POA)</t>
    </r>
  </si>
  <si>
    <r>
      <rPr>
        <b/>
        <sz val="10"/>
        <color theme="1"/>
        <rFont val="Calibri"/>
        <family val="2"/>
      </rPr>
      <t xml:space="preserve">REFERENTES DE SEGUIMIENTO
(SUBPRODUCTOS O INDICADORES DE GESTIÓN)
</t>
    </r>
    <r>
      <rPr>
        <b/>
        <sz val="10"/>
        <color rgb="FFFF0000"/>
        <rFont val="Calibri"/>
        <family val="2"/>
      </rPr>
      <t>(SE DILIGENCIA ENTRE DICIEMBRE Y ENERO ANTES DE EL GIRO ANUAL DE RECURSOS- ES CONDICIONAL)</t>
    </r>
  </si>
  <si>
    <r>
      <rPr>
        <b/>
        <sz val="10"/>
        <color theme="1"/>
        <rFont val="Calibri"/>
        <family val="2"/>
      </rPr>
      <t xml:space="preserve">FINANCIACIÓN 
</t>
    </r>
    <r>
      <rPr>
        <b/>
        <sz val="10"/>
        <color rgb="FFFF0000"/>
        <rFont val="Calibri"/>
        <family val="2"/>
      </rPr>
      <t>(SE DILIGENCIA EN DICIEMBRE EN LA VIGENCIA ANTERIOR DEL POA)</t>
    </r>
  </si>
  <si>
    <r>
      <rPr>
        <b/>
        <sz val="10"/>
        <color theme="1"/>
        <rFont val="Calibri"/>
        <family val="2"/>
      </rPr>
      <t xml:space="preserve">SEGUIMIENTO PRESUPUESTAL
</t>
    </r>
    <r>
      <rPr>
        <b/>
        <sz val="10"/>
        <color rgb="FFFF0000"/>
        <rFont val="Calibri"/>
        <family val="2"/>
      </rPr>
      <t>(SE DILIGENCIA EN CADA TRIMESTRE PARA EL SEGUIMIENTO PERIÓDICO DEL POA)</t>
    </r>
  </si>
  <si>
    <r>
      <rPr>
        <b/>
        <sz val="10"/>
        <color theme="1"/>
        <rFont val="Calibri"/>
        <family val="2"/>
      </rPr>
      <t xml:space="preserve">SEGUIMIENTO  A LA GESTIÓN 
</t>
    </r>
    <r>
      <rPr>
        <b/>
        <sz val="10"/>
        <color rgb="FFFF0000"/>
        <rFont val="Calibri"/>
        <family val="2"/>
      </rPr>
      <t>(SE DILIGENCIA EN CADA TRIMESTRE PARA EL SEGUIMIENTO PERIÓDICO DEL POA)</t>
    </r>
  </si>
  <si>
    <r>
      <rPr>
        <b/>
        <sz val="10"/>
        <color theme="1"/>
        <rFont val="Calibri"/>
        <family val="2"/>
      </rPr>
      <t xml:space="preserve">EVALUACIÓN  IMPACTO DE LA GESTIÓN
</t>
    </r>
    <r>
      <rPr>
        <b/>
        <sz val="10"/>
        <color rgb="FFFF0000"/>
        <rFont val="Calibri"/>
        <family val="2"/>
      </rPr>
      <t>(SE DILIGENCIA ANUALMENTE PARA LA EVALUACIÓN DE CIERRE DEL POA)</t>
    </r>
  </si>
  <si>
    <t>Mejorar y modernizar las sedes y equipos del Instituto para la ejecución de los proyecto de investigación.</t>
  </si>
  <si>
    <t>PEI 2.    Coordinación interinstitucional y participación para apoyar la gestión ambiental</t>
  </si>
  <si>
    <t>Fortalecer la institucionalidad y la regulación para la sostenibilidad y la financiación del sector ambiental.</t>
  </si>
  <si>
    <t>Modernizar y adecuar laboratorios  y espacios de investigación del Instituto en la Amazonia colombiana</t>
  </si>
  <si>
    <t xml:space="preserve">Sedes adecuadas  
</t>
  </si>
  <si>
    <t>Número de sedes</t>
  </si>
  <si>
    <t>Sedes del Instituto  SINCHI en la Amazonia colombiana mantenidas y adecuadas</t>
  </si>
  <si>
    <t>329901100 - Sedes adecuadas</t>
  </si>
  <si>
    <t xml:space="preserve">Apoyar  la operación logística requerida para el levantamiento y gestión de la información ambiental de la Amazonia colombiana </t>
  </si>
  <si>
    <t>Realizar las tareas de mantenimiento necesarias para la conservación, corrección y actualización tecnológica de laboratorios y espacios de investigación científica</t>
  </si>
  <si>
    <t>Sedes mantenidas</t>
  </si>
  <si>
    <t>329901600 - Sedes mantenidas</t>
  </si>
  <si>
    <t xml:space="preserve">Garantizar amparos para la sostenibilidad de los instrumentos físicos y logísticos que soportan el proceso investigativo y la custodia de información ambiental de la Amazonia colombiana
</t>
  </si>
  <si>
    <t>Aumentar los espacios físicos y elementos de trabajo para la ejecución de los proyectos de Investigación.</t>
  </si>
  <si>
    <t>Dotar los espacios y laboratorios  para la ejecución de la  investigación científica en la Amazonia colombiana</t>
  </si>
  <si>
    <t>Sedes ampliadas</t>
  </si>
  <si>
    <t>Sedes del Instituto SINCHI en la Amazonia colombiana modificadas y ampliadas</t>
  </si>
  <si>
    <t>329901000 - Sedes ampliadas</t>
  </si>
  <si>
    <t>Adecuar el entorno físico  para la generación de conocimiento y la gestión de información ambiental de la Amazonia colombiana</t>
  </si>
  <si>
    <t>Gestionar las adquisiciones requeridas para el  levantamiento y gestión de la información ambiental de la Amazonia colombiana</t>
  </si>
  <si>
    <t>Sedes modificadas</t>
  </si>
  <si>
    <t xml:space="preserve">Fortalecer las capacidades logísticas para la ejecución de proyectos de investigación </t>
  </si>
  <si>
    <r>
      <rPr>
        <b/>
        <sz val="10"/>
        <color theme="1"/>
        <rFont val="Calibri"/>
        <family val="2"/>
      </rPr>
      <t xml:space="preserve">Fuente: Fuente: </t>
    </r>
    <r>
      <rPr>
        <sz val="10"/>
        <color theme="1"/>
        <rFont val="Calibri"/>
        <family val="2"/>
      </rPr>
      <t xml:space="preserve">Oficina Asesora de Planeación - Instituto SINCHI
                                </t>
    </r>
  </si>
  <si>
    <t>PLAN DE ACCIÓN
PROYECTOS COFINANCIADOS POR FUENTES DISTINTAS AL PRESUPUESTO GENERAL DE LA NACIÓN
VIGENCIA 2020</t>
  </si>
  <si>
    <t>ARTICULACIÓN
 PLAN NACIONAL DE DESARROLLO 2018-2022
"Pacto por Colombia, Pacto por la equidad"</t>
  </si>
  <si>
    <t>ARTICULACIÓN PENIA</t>
  </si>
  <si>
    <t>ARTICULACIÓN PICIA
2019 - 2022</t>
  </si>
  <si>
    <t>ARTICULACIÓN 
PLAN ESTRATÉGICO INSTITUCIONAL</t>
  </si>
  <si>
    <t>PROYECTOS DE INVESTIGACIÓN 2021</t>
  </si>
  <si>
    <t>PACTO</t>
  </si>
  <si>
    <t>ESTRATEGIA</t>
  </si>
  <si>
    <t>LINEA DE INVESTIGACIÓN/ACCIÓN</t>
  </si>
  <si>
    <t>AREA TEMÁTICA</t>
  </si>
  <si>
    <t>LÍNEA DE INVESTIGACIÓN</t>
  </si>
  <si>
    <t>METAS O PRODUCTOS PARA LA VIGENCIA 2021</t>
  </si>
  <si>
    <r>
      <rPr>
        <b/>
        <sz val="10"/>
        <color theme="0"/>
        <rFont val="Arial"/>
        <family val="2"/>
      </rPr>
      <t xml:space="preserve">COSTO DEL PROYECTO 
</t>
    </r>
    <r>
      <rPr>
        <sz val="10"/>
        <color theme="0"/>
        <rFont val="Arial"/>
        <family val="2"/>
      </rPr>
      <t>(no incluye contrapartida)</t>
    </r>
  </si>
  <si>
    <t>CERTIFICADO</t>
  </si>
  <si>
    <t>COSTO PROYECTADO A EJECUTAR 2021</t>
  </si>
  <si>
    <t>VII. Pacto por la sostenibilidad: producir conservando y conservar produciendo
XVII. - XXVII. Pacto por la productividad y la
equidad en las regiones.</t>
  </si>
  <si>
    <t>Biodiversidad y riqueza natural: activos estratégicos de la nación
Desarrollo Ambientalmente Sostenible por una Amazonia Viva</t>
  </si>
  <si>
    <t xml:space="preserve">Implementar estrategias transectoriales para controlar la deforestación, conservar los ecosistemas y prevenir su degradación.
Desarrollar modelos productivos sostenibles asociados a la agro diversidad y al biocomercio de la Amazonia:
</t>
  </si>
  <si>
    <t>Goal   15       Protect, restore and promote sustainable use of terrestrial ecosystems, sustainably manage forests, combat desertification, and halt and reverse land degradation and halt biodiversity loss (Proteger, restablecer y promover el uso sostenible de los ecosistemas terrestres, gestionar sosteniblemente los bosques, luchar contra la desertificación, detener e invertir la degradación de las tierras y detener la pérdida de biodiversidad)</t>
  </si>
  <si>
    <t>De aquí a 2020, promover la puesta en práctica de la gestión sostenible de todos los tipos de bosques, detener la deforestación, recuperar los bosques degradados y aumentar considerablemente la forestación y la reforestación a nivel mundial</t>
  </si>
  <si>
    <t>PET 2 L1. Diseño de estrategias y metodologías para la conservación y manejo de ecosistemas estratégicos</t>
  </si>
  <si>
    <t xml:space="preserve">11. Sistemas de producción y paisajes productivos amazónicos </t>
  </si>
  <si>
    <t>2.2. Alternativas Productivas Sostenibles y Mercados Verdes</t>
  </si>
  <si>
    <t>Conservación de bosques y sostenibilidad en el corazón de la Amazonia Gef 6 financiamiento adicional ASL</t>
  </si>
  <si>
    <t>Acuerdos y programas sectoriales para la sostenibilidad y el manejo de la tierra.</t>
  </si>
  <si>
    <t>Protocolo de articulación técnica de los sistemas de monitoreo de bosques y coberturas existente, validado e incorporado como soporte de la continuidad en la operación de SMBYC, SIATAC y SIGEA de autoridades ambientales.
Corredores de conectividad, áreas prioritarias restauración, tierras degradadas y protocolos específicos de intervención identificados.
Transferencia de Modelo de intervención para Acuerdos de conservación, restauración y no deforestación con productores rurales.
Acciones de conservación y manejo de especies amenazadas de flora, fauna terrestre y fauna acuática, que contribuyan a la conectividad, en implementación.</t>
  </si>
  <si>
    <t xml:space="preserve">1. Implementación de planes de manejo de cedro y canelo de los andaquíes.
2. Implementar conjuntamente con los usuarios y las instituciones acciones para su conservación y uso sostenible de fauna en sitios RAMSAR de la Amazonia.
3. Propuesta de plan de manejo arawana
</t>
  </si>
  <si>
    <t>Guaviare
Caquetá
Guainía
Amazonas
Putumayo</t>
  </si>
  <si>
    <t>Banco Mundial  - Gef 6
Fondo Patrimonio Natural</t>
  </si>
  <si>
    <t xml:space="preserve">Implementar estrategias transectoriales para controlar la deforestación, conservar los ecosistemas y prevenir su degradación.
Desarrollar modelos productivos sostenibles asociados a la agro diversidad y al biocomercio de la Amazonia
</t>
  </si>
  <si>
    <t>Proyecto Visión Amazonía (VA) Portafolio REM Pilar Agroambiental  Acuerdos con Campesinos</t>
  </si>
  <si>
    <t>Reducir la deforestación y la pobreza a través de la promoción de procesos productivos sostenibles que contribuyan a mejorar la calidad de vida de las poblaciones locales, a la conservación de la biodiversidad amazónica y al cumplimiento de la meta de deforestación neta cero en el 2020.
El pilar 3 Acuerdos con campesinos: Suscribir acuerdos de conservación de bosques y de desarrollo rural bajo en carbono con Asociaciones Campesinas ya constituidas, a cambio de la financiación de proyectos productivos y actividades de interés de las asociaciones.</t>
  </si>
  <si>
    <t xml:space="preserve">• 11 acuerdos de conservación de bosques, de desarrollo rural bajo en carbono y no deforestación con comunidades campesinas firmados, abarcando al menos 52.129 ha de bosque para no deforestación  y 106.275 Has en ordenamiento y planificación productiva y ambiental 
• 1,870 ha en Caquetá y 2,435 ha en Guaviare con intervenciones productivas diseñadas con las asociaciones bajo los acuerdos de conservación con asociaciones campesinas.
• 1080 familias campesinas con acuerdos de conservación de bosques al interior de sus predios e implementando opciones de uso del suelo que reducen deforestación. 
</t>
  </si>
  <si>
    <t xml:space="preserve">1. Informe final técnico y financiero PID2 entregado </t>
  </si>
  <si>
    <t>Guaviare
Caquetá</t>
  </si>
  <si>
    <t>Fondo REM KfW
Fondo Patrimonio Natural</t>
  </si>
  <si>
    <t xml:space="preserve">VII. Pacto por la sostenibilidad: producir conservando y conservar produciendo
</t>
  </si>
  <si>
    <t xml:space="preserve">Biodiversidad y riqueza natural: activos estratégicos de la nación
Instituciones ambientales modernas, apropiación social de la biodiversidad y manejo efectivo de los conflictos socioambientales
</t>
  </si>
  <si>
    <t>Implementar estrategias transectoriales para controlar la deforestación, conservar los ecosistemas y prevenir su degradación.
Consolidar el desarrollo de productos y servicios basados en el uso sostenible de la biodiversidad.
Mejorar la gestión de la información y su interoperabilidad entre los diferentes sectores para una sostenibilidad ambiental en el territorio.</t>
  </si>
  <si>
    <t xml:space="preserve">PET 3. Ordenamiento y planeación del manejo del territorio para el aprovechamiento sostenible de sus recursos. 
PET 5. Innovación, desarrollo y adaptación de tecnologías para aprovechar sosteniblemente la oferta ambiental y prevenir o mitigar los impactos ambientales de las actividades socioeconómicas. 
PEI 2. Coordinación interinstitucional y participación para apoyar la gestión ambiental. 
</t>
  </si>
  <si>
    <t xml:space="preserve">PET3 L1. Identificación de usos sostenibles rurales y urbanos del territorio y los recursos naturales y definición de criterios y metodologías para su implantación.
PET5 L5 Aprovechamiento sostenible del potencial económico de la biodiversidad.
Coordinación interinstitucional y desarrollo de innovaciones y adaptación de tecnologías para mejorar la calidad ambiental 
PEI 2 L2. Coordinación y articulación con el SNCyT a través de la formación de redes y alianzas para la identificación e intercambio de experiencias ambientales entre institutos con comunidades académicas, de investigación científica, de innovación tecnológica, del sector productivo, públicas y privadas.
</t>
  </si>
  <si>
    <t>4. Dinámicas socioambientales</t>
  </si>
  <si>
    <t xml:space="preserve">2.2. Alternativas productivas sostenibles y Mercados Verdes
3.2 Disturbios y restauración de sistemas ecológicos  
4.2 Gobernabilidad e Instituciones para el desarrollo sostenible                   
5.2. Integración de políticas nacionales, regionales y locales
</t>
  </si>
  <si>
    <t xml:space="preserve">- 3.200 Familias atendidas con asistencia técnica e implementan de manera diferencial un modelo de producción agrícola integral sostenible en fincas campesinas de los cuatro municipios del proyecto a partir de un efecto demostrativo 
- 18 asociaciones de comunidades campesinas e indígenas (una asociación indígena) que encuentran vinculadas a encadenamientos productivos
- 10 rutas y senderos turísticos ambientalmente gestionados que se encuentran en funcionamiento al final del proyecto en los cuatro municipios.
- 800 familias que al final del proyecto ocupan zonas de amortiguamiento de la AMEM, que adelantan los procesos de formalización predial según ruta de titulación diseñada por entidades competentes (zonas priorizadas según criterios expuestos en el PIMA Macarena Norte.)
- 1000 Hectáreas al final del proyecto resultantes de acuerdos de conservación y restauración con campesinos en los cuatro municipios, con el fin de mejorar coberturas vegetales nativas y producción de material vegetal en esta área del AMEM.
-1600 Niños y jóvenes de la zona de la AMEM que al final del proyecto están vinculados al programa de reconocimiento territorial mediante excursiones guiadas “Conoce tu territorio” (mínimo el 48% mujeres, el 5% indígenas y el 35% jóvenes campesinos víctimas del conflicto armado).
- 24 iniciativas de jóvenes ambientalistas (6 en cada municipio) que se han implementado al final del proyecto y que se enmarcan en la producción verde, energías alternativas y arborización
- 32 escuelas urbanas y rurales de los cuatro municipios de la zona del proyecto que al finalizar el proyecto cuentan con mejoramiento de infraestructura con materiales locales e innovación. (60% escuelas rurales y un 40% escuelas urbanas) (8 escuelas por cada municipio).
-30 procesos organizativos apoyados en los tres años de ejecución, en los cuatro municipios (10 por cada municipio), que fortalecen el liderazgo ambiental y la identidad campesina.
</t>
  </si>
  <si>
    <t xml:space="preserve"> 1.  3.200 Familias atendidas con asistencia técnica e implementan de manera diferencial modelos de producción sostenible en fincas campesinas de los cuatro municipios del proyecto a partir de un efecto demostrativo en  200 destinatarios del modelo silvopastoril, 140 de modelo agrícola sostenible y 20 modelo piscícola.
2. 18 asociaciones de comunidades campesinas e indígenas (dos resguardos indígenas) que encuentran vinculadas a encadenamientos productivos y desarrollan procesos de transformación de café, cacao, leche y hortofrutícola. 
3. 10 senderos turísticos ambientalmente gestionados  con un modelo de turismo comunitario que se encuentran en funcionamiento al final del proyecto en los cuatro municipios.
4. 1000 Hectáreas al final del proyecto resultantes de acuerdos de conservación y restauración con campesinos en los cuatro municipios, con el fin de mejorar coberturas vegetales nativas y producción de material vegetal en esta área del AMEM.
5. 1.600 Niños y jóvenes de la zona de la AMEM que al final del proyecto están vinculados al programa de reconocimiento territorial mediante excursiones guiadas “Conoce tu territorio” (mínimo el 48% mujeres, el 5% indígenas y el 35% jóvenes campesinos víctimas del conflicto armado).
6. 24 iniciativas de jóvenes ambientalistas (6 en cada municipio) que se han implementado al final del proyecto y que se enmarcan en la producción verde, energías alternativas y arborización
7. 32 escuelas urbanas y rurales de los cuatro municipios de la zona del proyecto que al finalizar el proyecto cuentan con mejoramiento de infraestructura con materiales locales e innovación. ((8 escuelas por cada municipio).
8. 30 procesos organizativos identificados y en fortalecimiento del liderazgo ambiental y la identidad campesina mediante una metodología de escuela campesina.</t>
  </si>
  <si>
    <t>VII. Pacto por la sostenibilidad: producir conservando y conservar produciendo
XVII. - XXVII. Pacto por la productividad y la
equidad en las regiones.</t>
  </si>
  <si>
    <t>Biodiversidad y riqueza natural: activos estratégicos de la nación.
Colombia resiliente: conocimiento y prevención para la gestión del riesgo de desastres y la adaptación al cambio climático
Desarrollo Ambientalmente Sostenible por una Amazonia Viva</t>
  </si>
  <si>
    <t>Implementar estrategias transectoriales para controlar la deforestación, conservar los ecosistemas y prevenir su degradación.
Implementar iniciativas de adaptación al cambio climático que reduzcan los efectos de las sequías y las inundaciones en los sectores y los territorios 
Desarrollar modelos productivos sostenibles asociados a la agro diversidad y al biocomercio de la Amazonia:</t>
  </si>
  <si>
    <t xml:space="preserve">11.    Sistemas de producción y paisajes productivos amazónicos </t>
  </si>
  <si>
    <t xml:space="preserve">2.2. Alternativas Productivas Sostenibles y Mercados Verdes. </t>
  </si>
  <si>
    <t>Conectividad y conservación de la Biodiversidad mediante el fortalecimiento de las Instituciones y las organizaciones locales para asegurar el manejo integral bajo en Carbono. Proyecto Amazonia Sostenible para la PAZ GEF 6.</t>
  </si>
  <si>
    <t>Promover la conectividad y conservar la biodiversidad mediante el fortalecimiento de las instituciones y las organizaciones locales para asegurar el manejo integral bajo en carbono.</t>
  </si>
  <si>
    <t xml:space="preserve"> 170 familias campesinas en Puerto Asís, Putumayo
20 familias en Piamonte, Cauca.
7.000 Has de área de referencia con información ambiental generada.
Dos (2) emprendimientos fortalecidos.
Un  plan departamental de gestión del cambio climático formulado (Caquetá).</t>
  </si>
  <si>
    <t>1. Análisis de conectividad Perla Amazónica y Zonificación agroambiental del área de referencia aprox.  3.000 ha.
2.  Caracterización y tipificación de los sistemas de producción del área, mapas de zonificación agroambiental de 170 predios del área. 
3.  Capacitación y transferencia mediante métodos participativos a profesionales y técnicos de PNUD
4.  Documento Plan Integral de Gestión de cambio climático para revisión y, borrador para la adopción del PIGCC por parte de la asamblea departamental
5.  Acompañamiento y apoyo en Identificación de productos de la agro y la biodiversidad con potencial de uso en las áreas del proyecto Amazonía sostenible para la Paz en las áreas del proyecto
6.  Fortalecimiento técnico de la iniciativa transformación de frutales amazónicos Pie de Monte Amazónico Caqueteño y Puerto Asís</t>
  </si>
  <si>
    <t>Putumayo, Caquetá, Cauca</t>
  </si>
  <si>
    <t>PNUD</t>
  </si>
  <si>
    <t xml:space="preserve">Inventario Forestal Nacional 2020 - REM </t>
  </si>
  <si>
    <t>Implementar en campo las actividades correspondientes al Inventario Forestal Nacional (IFN) en la Amazonía Colombiana en el marco de actividades contempladas dentro del Programa Redd Early Movers (REM).</t>
  </si>
  <si>
    <t xml:space="preserve"> Avances del proyecto dependen de las salidas a campo. En este momento suspendidas a causa de las medidas tomadas por la Pandemia Covid 19. </t>
  </si>
  <si>
    <t>Expedición Binacional a la Biodiversidad de la Cuenda de rio Putumayo entre Perú y Colombia</t>
  </si>
  <si>
    <t>Caracterizar la diversidad biológica de la cuenca media del rio Putumayo en la frontera Perú-Colombia</t>
  </si>
  <si>
    <t>Los objetivos que se traza el proyecto son la caracterización de la diversidad biológica de la zona fronteriza entre Colombia y Perú, mediante registros biológicos debidamente curados, preservados, catalogados. Los grupos contemplados son flora, fauna, particularmente anfibios, reptiles, aves, quirópteros, lepidópteros, arácnidos y peces. Al mismo tiempo se adelantarán estudios etnobotánicos y de vegetación mediante el establecimiento de parcelas en el lado peruano.</t>
  </si>
  <si>
    <t>Jardín Botánico de Plantas Medicinales de Monilla Amena, Amazonas</t>
  </si>
  <si>
    <t>Implementar un Jardín Botánico de plantas medicinales en territorio de la comunidad indígena de Jusy Moniya Amena, Resguardo Tikuna Huitoto, Km. 9, Leticia, que fortalezca los sistemas de medicina tradicional, promueva el intercambio de las plantas medicinales, la transmisión del conocimiento asociado y aproveche manera sostenible el capital natural y cultural de la región Amazónica colombiana.</t>
  </si>
  <si>
    <t>Este proyecto busca consolidar la creación de un Jardín Botánico por medio de la construcción de infraestructura nueva y la adecuación de espacios para el mantenimiento y propagación de la colección in vivo de plantas medicinales, en el marco del aprovechamiento sostenible de los recursos naturales, la autogestión para el fortalecimiento de la transmisión del conocimiento tradicional y el desarrollo sostenible por medio de emprendimientos verdes novedosos. De esta manera, se busca facilitar la implementación de un lugar de encuentro para el intercambio de plantas y saberes, que estimule la conformación de grupos de personas locales capacitadas que promuevan la transmisión de los saberes locales y la conservación del medio ambiente. Así mismo, busca abrir un espacio de aprendizaje y transmisión del conocimiento de las plantas medicinales en el área de Leticia tanto tradicional, como en los sectores educativos y de turismo</t>
  </si>
  <si>
    <t>Fortalecimiento de los procesos de investigación en bioprospección de la biodiversidad de la Amazonia colombiana para el uso sostenible y conservación en el Instituto SINCHI</t>
  </si>
  <si>
    <t>Fortalecer las capacidades en investigación científica del instituto SINCHI, para realizar procesos de investigación en bioprospección de la biodiversidad de la Amazonia colombiana con fines de uso sostenible y conservación.</t>
  </si>
  <si>
    <t>Proyecto en etapa inicial. Alcance.
A partir de este proyecto se espera que el Instituto SINCHI logre mejorar su infraestructura y equipos en temas de bioprospección y biotecnología que son fundamentales para la investigación en la región amazónica. Los principales resultados son los siguientes:
1. Mejoras en la infraestructura de los laboratorios de bio-prospección y biotecnología, y de la estación experimental “El Trueno” del Instituto SINCHI de acuerdo a los estándares requeridos por acreditación y requerimiento de los nuevos equipos.
2. Contar con equipos en bioprospección y biotecnología con la mejor tecnología disponible que son acordes a los requerimientos de las sustancias y especies de la
región amazónica con protocolos y procesos para su uso y diseño de experimentos que permitirán fortalecer los procesos de investigación.
3. Continuar con procesos de relevo generacional al contar con un joven investigador en temas de bioprospección y biotecnología al generar transferencia de conocimiento.
4. Desarrollo de procesos que integren investigación básica y aplicada que genere
productos de alta calidad e impacto en temas de bioprospección y biotecnología donde
la investigación en Colombia es todavía limitada.</t>
  </si>
  <si>
    <t>Desarrollo de bioempaques a partir de recursos amazónicos renovables Amazonas</t>
  </si>
  <si>
    <t xml:space="preserve">Proyecto en etapa inicial. Busca remplazar los empaques  plásticos y de poliestireno (conocido comúnmente como
ICOPOR), por empaques biodegradables que cumplan la misma función.   Esto impactará positivamente al departamento de Amazonas y su área de influencia, ya que desde Leticia  se distribuyen hacia los poblados de Brasil y Perú en la frontera.  </t>
  </si>
  <si>
    <t xml:space="preserve">Establecimiento de la cadena de valor binacional de piscicultura en río Amazonas de la ZIF Colombia-Perú </t>
  </si>
  <si>
    <t>Contribuir a la paz y bienestar de la población de la Macarena (Municipios de Mesetas, Puerto Rico, San Juan de Arama y Vistahermosa) en el marco del cumplimiento de los acuerdos de paz.</t>
  </si>
  <si>
    <t>1. Avances con 585 beneficiarios que reciben asistencia técnica tipo extensionista para la implementación de modelos demostrativos tipo SINCHI con enfoque agroambiental en los 4 municipios del proyecto que incluye modelos silvopastoriles, agroforestal, piscícola, apícola y abonos verdes.
2. Avances con 200 beneficiarios directos está implementando un modelo silvopastoril en los cuatro municipios del proyecto. 
3. Avances con 140 beneficiarios directos que implementan un modelo agroforestal. 
4. 20 beneficiarios directos que implementan un modelo piscícola sostenible para la seguridad alimentaria.
5. 63 beneficiarios directos con kit apícolas.
6. 18 organizaciones campesinas identificadas que agrupan 400 familias que suscriben alianzas comerciales en encadenamientos productivos sostenibles de café, cacao, leche y cadena hortofrutícola y proponen un fortalecimiento de
las actividades de transformación con la identificación de necesidades de maquinaria y equipo.  
7.  En proceso de implementación 10 senderos turísticos con un modelo de operación de turismo comunitario.
8. Desarrollo de un diplomado para 142 docentes para la implementación de la Cátedra Meta de identidad, paz y reconciliación con énfasis en las características especiales de la Sierra de la Macarena para incluir en la modificación de los Planes Educativos Institucionales de 10 Instituciones Educativas de la AMEM que impacta directamente a 2.200 jóvenes estudiantes.
9. 24 iniciativas de jóvenes ambientalistas caracterizadas en temas de producción verde, energías alternativas y arborización para el mejoramiento de los entornos escolares y protección del recurso hídrico, las cuales serán implementadas en el año 2020
10. Lanzamiento de la escuela campesina como experiencia de gobernanza para el fortalecimiento de 30 organizaciones campesinas en procesos de identidad y arraigo.
 11. 777,7 has en proceso de restauración y/o recuperación como resultado de 25 acuerdos de conservación en los municipios del proyecto y el aporte de Cormacarena en la recuperación de dos microcuencas. 
12. Avances con 364 beneficiarios en disposición de firmar acuerdos de conservación para ampliar el área sujeta a monitoreo para conservación de bosque en la AMEM.
13. 945 jóvenes de la AMEM que realizaron excursiones guiadas como experiencia pedagógica para conocer su territorio en la etapa de posconflicto con el programa “Conoce tu territorio"   quienes antes no habían tenido
la oportunidad de conocer sitios icónicos de la Sierra de la Macarena.</t>
  </si>
  <si>
    <t>Diversidad de insectos como fuente de alimento para las comunidades indígenas del oriente amazónico</t>
  </si>
  <si>
    <t>Determinar la diversidad de insectos de uso comestible y analizar su aporte en el sistema de alimentación de las comunidades indígenas del oriente amazónico de Colombia</t>
  </si>
  <si>
    <t>Proyecto en etapa inicial. El proyecto busca generar  nuevo conocimiento relacionado con las especies de insectos
que contribuyen en la dieta de las comunidades indígenas amazónicas, aporta al entendimiento
de la riqueza de la biodiversidad que soporta la vida de colectivos humanos en la Amazonia
oriental, contribuye a entender la sostenibilidad biológica y cultural del aprovechamiento de los
distintos ordenes de insectos, y permitirá evaluar y plantear estrategias de aprovechamiento más
eficientes y sostenibles desde el punto e vista biológico y alimentario.  Resultados esperados: 
Catálogo de especies de insectos de uso comestible por parte de las comunidades
del municipio de Mitú.
Colección de referencia de insectos comestibles en las comunidades del municipio de
Mitú.
Identificación de prácticas y actividades de conservación y manejo ecológico
realizadas por las comunidades a partir del conocimiento tradicional de los
insectos.
Implementación de estrategias de sostenibilidad biológica y seguridad alimentaria
en las comunidades indígenas del municipio de Mitú.
Publicación de artículos científicos en revistas indexadas.
 Generación de espacios adecuados para la socialización, apropiación y divulgación
del patrimonio biológico en la Amazonía colombiana con la participación de las
comunidades indígenas del municipio de Mitú.</t>
  </si>
  <si>
    <t>Minciencias - Fondo nacional para la Ciencia</t>
  </si>
  <si>
    <t>Diversidad de abejas silvestres en el nororiente amazónico colombiano. Importancia de la polinización melitófila en plantas útiles cultivadas y de uso no convencional.</t>
  </si>
  <si>
    <t>Determinar estrategias de manejo y gestión de la biodiversidad involucrada en la alimentación y manutención de comunidades del nororiente amazónico colombiano.</t>
  </si>
  <si>
    <t>Proyecto en etapa inicial. El proyecto busca aportar a los objetivos de la Iniciativa Colombiana de Polinizadores (Moreno et al 2018) y particularmente para el cuidado de los polinizadores propuestos en los ejes temáticos 1 al 4: (1) Conocimiento, evaluación y monitoreo, (2) Valoración del servicio ecosistémico de la polinización, (3) Promoción de hábitats saludables para los polinizadores y (4) fortalecimiento de las capacidades de participación. 
La estructura del presente proyecto también aporta a las metas del Plan Estratégico para la Diversidad
Biológica 2011-2020 particularmente la (4) Optimizar los beneficios que la naturaleza nos brinda 
(aire limpio, agua dulce, alimentos y (5) Aumentar el conocimiento que las personas tienen
sobre esta.  Resultados esperados: Atlas de polen de plantas útiles y alimenticias no convencionales usadas por
comunidades indígenas del nororiente amazónico colombiano.
- Diversidad de abejas del nororiente amazónico colombiano (Manuscrito sometido).
- Bases de datos del Instituto SINCHI, salida web y SIB con información de diversidad de
abejas.
- Redes de interacciones entre abejas nativas y plantas de importancia en la seguridad y
gobernanza alimentar de la Amazonía colombiana (Manuscrito sometido).
- Propuesta de manejo y gestión de polinizadores para seguridad y gobernanza
alimentaria en la región.
- Cartilla ilustrada de las abejas nativas y las plantas de uso alimentario que polinizan
para la región de estudio</t>
  </si>
  <si>
    <t>Paisajes productivos sostenibles consolidados que mantienen y/o mejoran la cobertura forestal, la conectividad ecosistémica y reducen emisiones en áreas del proyecto Amazonia Sostenible para la Paz GEF 6, correspondiente a la  Adenda 2 de PNUD.</t>
  </si>
  <si>
    <t xml:space="preserve">Se elaboró y entregó   la propuesta técnica de la elaboración y concertación de todo el ejercicio de planeación predial y ajuste de HMP para 170 predios. Incluye entrega a cada usuario mapa de uso actual y mapa de implementación de HMP 
Se elaboró y entregó la propuesta técnica para implementar 3 ha de enriquecimiento de rastrojos por finca y 1 ha de silvopastoril en franjas para favorecer conectividad entre parches. Incluye asistencia técnica por 18 meses. 
Se elaboró y entregó la propuesta técnica  para implementar 150 ha de restauración activa/pasiva en rondas hídricas en áreas estratégicas definidas por la conectividad y el interés de la comunidad </t>
  </si>
  <si>
    <t xml:space="preserve">En presupuesto este es el mismo proyecto No 4 </t>
  </si>
  <si>
    <t>Instalación de la cadena de valor binacional del cacao nativo de aroma en el Trapecio Amazónico Peruano - Colombiano.</t>
  </si>
  <si>
    <t>Contribuir al proceso de integración fronteriza y al desarrollo sostenible en el Trapecio Amazónico, mediante la implementación de acciones orientadas al fortalecimiento de la institucionalidad pública y privada en torno a la instalación de la cadena de valor binacional del cacao en comunidades fronterizas indígenas y no indígenas</t>
  </si>
  <si>
    <t xml:space="preserve">El proyecto beneficiará directamente a un total de 330 familias que conducen igual número de hectáreas de cultivo de cacao en parcelas agroforestales, seleccionadas de acuerdo a los criterios establecidos en el manual operativo y a quienes se brindarán servicios de asistencia técnica en Buenas Prácticas Agrícolas (BPA); entrega de herramientas, semillas, fertilizantes y materiales didácticos para la conducción de sus cultivos. Para la transferencia tecnológica y búsqueda de adopción de BPA, se realizarán visitas técnicas a parcelas individuales y se desarrollarán escuelas de campo, giras e intercambios a zonas con experiencias exitosas en el manejo del cultivo, post-cosecha y transformación. Además, se fortalecerán las capacidades de ocho (08) organizaciones de productores en temas asociativos y empresariales.
</t>
  </si>
  <si>
    <t>PEBDICP - BID - Fondo de Desarrollo de la Zona de Integración Fronteriza Colombia – Perú</t>
  </si>
  <si>
    <t>Fuente: Subdirección Científica y Tecnológica - Unidad de Apoyo Financiera, Instituto SINCHI, 25.11.2020</t>
  </si>
  <si>
    <t>Expedición BIO al sistema lagunar y fluvial del bajo río Guayabero y alto río Guaviare - Naturaleza, Paz y Territorio</t>
  </si>
  <si>
    <t>Restauración comunitaria de la conectividad Andino-Amazónica para la adaptación al cambio climático y la revitalización territorial en las subzonas hidrográficas cuencas de los ríos Caguán y Orteguaza</t>
  </si>
  <si>
    <t>Intervención integral en los núcleos de desarrollo forestal y de la biodiversidad (NDFYB) en la Amazonia</t>
  </si>
  <si>
    <t>Fortalecimiento del monitoreo y seguimiento ambiental de áreas de bosques naturales, otras coberturas de la tierra y las dinámicas de transformación del territorio - Etapa 1 - nacional.</t>
  </si>
  <si>
    <t xml:space="preserve">Áreas en proceso de restauración, recuperación y rehabilitación de ecosistemas degradados
</t>
  </si>
  <si>
    <t xml:space="preserve">Línea 1. Biodiversidad amazónica y sus servicios ecosistémicos
 </t>
  </si>
  <si>
    <t xml:space="preserve">P4. L2 Contribuciones de la naturaleza al bienestar
</t>
  </si>
  <si>
    <t>1.1 Caracterización y manejo de ecosistemas amazónicos
3.3 Gestión de información ambiental</t>
  </si>
  <si>
    <t>Caracterizar la diversidad biológica del sistema lagunar y fluvial del bajo río Guayabero y alto río Guaviare al sur de la Orinoquía colombiana (departamentos de Guaviare y Meta) a través de procesos de investigación colaborativa para incentivar un potencial aprovechamiento sostenible enfocado en iniciativas de turismo de naturaleza en la región.</t>
  </si>
  <si>
    <t xml:space="preserve">•  Caracterización biológica del área de estudio 
•  Colecciones científicas fortalecidas con ejemplares debidamente curados y certificado
•  Disposición de la información en Sib Colombia bajo el estándar establecido con sus atributos básicos para su publicación (DarwinCore) y requeridos por usuarios especializados en temas de biodiversidad y disponibles para cualquier otro tipo de usuarios
• Comunidades informadas y capacitadas en la biodiversidad local a partir de estrategias de comunicación del conocimiento como fomento a la apropiación social de los resultados de la Expedición BIO, con productos impresos donde se plasmarán los resultados obtenidos en la Expedición que sean útiles para los procesos de fortalecimiento de turismo de naturaleza.
</t>
  </si>
  <si>
    <t xml:space="preserve"> Describir la diversidad de salamandras de Suramérica mediante la taxonomía integrativa, así como entender los procesos históricos de diversificación y biogeográficos que han generado esta gran diversidad aun no conocida.  </t>
  </si>
  <si>
    <t xml:space="preserve">• Archivo digital de fotografías de cada ejemplar examinado, tablas de Excel con la información morfométrica de cada ejemplar examinado 
informes de  visitas de campo y fotos
•Archivos digitales con las imágenes osteológicas de las especies
• Secuencias subidas a genbank una vez hayan sido aceptado los artículos
•Tres manuscritos para Nuevas especies para la ciencia propuestas y sometidas a revisión de pares
• Actualización de las determinaciones de salamandras en las bases de datos de las colecciones a nivel nacional
•Polígonos de distribución geográfica de las especies
• Manuscritos sobre biogeografía sometidos
 </t>
  </si>
  <si>
    <t>Consolidar la Red del Museo de Historia Natural y Cultural de Colombia que promueva el intercambio de saberes y conocimientos y el aprovechamiento de capacidades de los territorios y del país</t>
  </si>
  <si>
    <t xml:space="preserve">• 2 espacios permanentes (12 meses de operación)
• 2 espacios itinerantes (10 meses de operación)
• 1 espacio virtual
• 2 talleres
•  3168 visitantes en Leticia 
•  2640 visitantes en Guaviare 
Estrategia de comunicaciones con: 
• 40 salidas
• 12 notas web
•  6 charlas
Intercambio de saberes con:
• 10 jóvenes investigadores 
• 2 grupos de Investigación A1
• 2 semilleros 
•  2 retos </t>
  </si>
  <si>
    <t xml:space="preserve">Avances en: 
 • 2 espacios permanentes (12 meses de operación)
• 2 espacios itinerantes (10 meses de operación)
• 1 espacio virtual
• 2 talleres
Estrategia de comunicaciones con: 
• 40 salidas
• 12 notas web
•  6 charlas
Intercambio de saberes con:
• 10 jóvenes investigadores 
• 2 grupos de Investigación A1
• 2 semilleros 
•  2 retos </t>
  </si>
  <si>
    <t>Efectuar procesos comunitarios de restauración que mejoren la integridad ecológica del paisaje Andino - Amazónico, en las subzonas hidrográficas de los ríos Caguán y Orteguaza en el departamento de Caquetá, ecorregión Amazonia</t>
  </si>
  <si>
    <t>•Planes veredales de restauración funcional del paisaje: 40 veredas con planes y acuerdos suscritos de conservación para el ordenamiento, la planificación funcional y la restauración
•Servicio de fortalecimiento de capacidades organizativas, técnicas, financieras y asociativas: 40 organizaciones de base Fortalecidas
•Implementar procesos de restauración participativos: 12.000 nuevas hectáreas en proceso de restauración comunitaria</t>
  </si>
  <si>
    <t xml:space="preserve">Reducir la tasa de pérdida de cobertura boscosa en la Amazonia colombiana. </t>
  </si>
  <si>
    <t>• 6 documentos de Diagnóstico inicial participativo del NDFyB
• 6 jornadas de dialogo para Servicios de promoción para la participación de comunidades étnicas, campesinas y otros actores en la construcción de del modelo de gobernanza ambiental
• 6 Acuerdos sociales con comunidades étnicas y campesinas
• 6 documentos de ordenamiento territorial como Instrumento de planificación y/o manejo forestal y de la biodiversidad para el núcleo
• 20000 hacen Sistemas sostenibles de reconversión productiva y desarrollo de núcleos forestales
•3 Cadenas de valor implementadas
• 2.887 Servicios de apoyo a la extensión forestal</t>
  </si>
  <si>
    <t>Fortalecer el alcance del monitoreo y seguimiento ambiental de áreas de bosques naturales, otras coberturas de la tierra y las dinámicas de transformación en el territorio.</t>
  </si>
  <si>
    <t>• Servicios tecnológicos para el sistema de información ambiental MoSCAL fortalecido.
• Servicio de monitoreo y seguimiento de la biodiversidad y los servicios ecosistémicos
• Servicio de divulgación de conocimiento generado para la Planificación sectorial y la gestión ambiental.
• Sistema de información interoperables</t>
  </si>
  <si>
    <t>Realizar un piloto de bioprospección HTS (high throughput screening) de flora amazónica en Colombia que incremente las capacidades del Instituto SINCHI como estrategia para la consolidación de la bioeconomía en Colombia.</t>
  </si>
  <si>
    <t>• Plan de trabajo detallado
• Colecta e identificación taxonómica y geográfica de especies priorizadas 
• Reporte del Banco de extractos y sus respectivas fracciones
• Perfil químico de los extractos y sus fracciones, e identificación de compuestos naturales 
• Resultados de bioensayos
• Diseminación de resultados de la investigación
•  Informe sobre la experiencia, lecciones aprendidas y recomendaciones.</t>
  </si>
  <si>
    <t xml:space="preserve">• Plan de trabajo detallado
• Colecta e identificación taxonómica y geográfica de especies priorizadas 
• Reporte del Banco de extractos y sus respectivas fracciones
• Perfil químico de los extractos y sus fracciones, e identificación de compuestos naturales </t>
  </si>
  <si>
    <t>METAS O PRODUCTOS PARA LA VIGENCIA 2025</t>
  </si>
  <si>
    <t xml:space="preserve">Amazonia colombiana </t>
  </si>
  <si>
    <t>Línea 1. Biodiversidad amazónica y sus servicios ecosistémicos</t>
  </si>
  <si>
    <t xml:space="preserve">Minciencias </t>
  </si>
  <si>
    <t>Programa 7. Apropiación social del conocimiento para la gobernanza ambiental</t>
  </si>
  <si>
    <t>5. Gestión Compartida</t>
  </si>
  <si>
    <t>5.2. Gestión estratégica y apropiación del conocimiento científico</t>
  </si>
  <si>
    <t>Impacto 2. Enfoques para la democratización de la información ambiental</t>
  </si>
  <si>
    <t xml:space="preserve">Amazonia colombiana 
(San José de Guaviare y Leticia) </t>
  </si>
  <si>
    <t>1.Ordenamiento del territorio alrededor del agua y justicia ambiental</t>
  </si>
  <si>
    <t>1. Justicia ambiental y gobernanza inclusiva.</t>
  </si>
  <si>
    <t xml:space="preserve">b. Democratización del conocimiento, la información ambiental y de riesgo de desastres
</t>
  </si>
  <si>
    <t xml:space="preserve"> De aquí a 2030, lograr la gestión sostenible y el uso eficiente de los recursos naturales</t>
  </si>
  <si>
    <t>P7. L3. Estrategias de Apropiación Social del Conocimiento para la gobernanza ambiental</t>
  </si>
  <si>
    <t>3. Programa de Modelos de Funcionamiento y Sostenibilidad</t>
  </si>
  <si>
    <t>3.3. Gestión de información ambiental de la Amazonia colombiana</t>
  </si>
  <si>
    <t>3.2. Disturbios y Restauración de ecosistemas amazónicos</t>
  </si>
  <si>
    <t>Aunar esfuerzos técnicos administrativos y financieros para estructurar la ruta de trabajo para la suscripción de los acuerdos de conservación con las comunidades presentes en los núcleos de desarrollo Forestal en Los municipios de San José del Guaviare, Miraflores El retorno en Guaviare, Cartagena del Chaira en Caquetá y Mapiripán en el Meta, en el marco de la implementación del proyecto “Conservar paga: Incentivos económicos para la conservación del bosque en el bioma amazónico”.</t>
  </si>
  <si>
    <t>• Firmar acuerdos de conservación con 3495 familias en los siguientes NDFyB
• Cartagena del Chairá -Cuemaní -1.380 familias 
• Mapiripán NDF Mapiripán 515 familias
• El Retorno Kuway - Nueva York 600 familias
• El Retorno Calamar - Miraflores 400 familias
• Cartagena del Chairá Ampliación Nueva Ilusión 200 familias
• San José del Guaviare Charras 400 familias</t>
  </si>
  <si>
    <t>Caquetá, Guaviare, Meta
Municipio(s): Cartagena del Chaira, San José del Guaviare, El Retorno, Calamar, Mapiripán</t>
  </si>
  <si>
    <t xml:space="preserve">Caquetá 
Guaviare  </t>
  </si>
  <si>
    <t xml:space="preserve">Guaviare </t>
  </si>
  <si>
    <t>Caquetá</t>
  </si>
  <si>
    <t>BID</t>
  </si>
  <si>
    <t xml:space="preserve">2. Sostenibilidad e Intervención
 </t>
  </si>
  <si>
    <t>Fondo para la Vida y Biodiversidad</t>
  </si>
  <si>
    <t>Fondo para la vida y la Biodiversidad</t>
  </si>
  <si>
    <r>
      <t xml:space="preserve">EVALUACIÓN  IMPACTO DE LA GESTIÓN
</t>
    </r>
    <r>
      <rPr>
        <b/>
        <sz val="10"/>
        <color rgb="FFFF0000"/>
        <rFont val="Arial Narrow"/>
        <family val="2"/>
      </rPr>
      <t>(SE DILIGENCIA ANUALMENTE PARA LA EVALUACIÓN DE CIERRE DEL POA)</t>
    </r>
  </si>
  <si>
    <r>
      <t xml:space="preserve">SEGUIMIENTO  A METAS FÍSICAS POR ACTIVIDAD
</t>
    </r>
    <r>
      <rPr>
        <b/>
        <sz val="10"/>
        <color rgb="FFFF0000"/>
        <rFont val="Arial Narrow"/>
        <family val="2"/>
      </rPr>
      <t>(SE DILIGENCIA EN CADA TRIMESTRE PARA EL SEGUIMIENTO PERIÓDICO DEL POA)</t>
    </r>
  </si>
  <si>
    <r>
      <t xml:space="preserve">SEGUIMIENTO PRESUPUESTAL
</t>
    </r>
    <r>
      <rPr>
        <b/>
        <sz val="10"/>
        <color rgb="FFFF0000"/>
        <rFont val="Arial Narrow"/>
        <family val="2"/>
      </rPr>
      <t>(SE DILIGENCIA EN CADA TRIMESTRE PARA EL SEGUIMIENTO PERIÓDICO DEL POA)</t>
    </r>
  </si>
  <si>
    <r>
      <t xml:space="preserve">FINANCIACIÓN 
</t>
    </r>
    <r>
      <rPr>
        <b/>
        <sz val="10"/>
        <color rgb="FFFF0000"/>
        <rFont val="Arial Narrow"/>
        <family val="2"/>
      </rPr>
      <t>(SE DILIGENCIA EN DICIEMBRE EN LA VIGENCIA ANTERIOR DEL POA)</t>
    </r>
  </si>
  <si>
    <r>
      <t xml:space="preserve">REFERENTES DE SEGUIMIENTO
(ACTIVIDADES)
</t>
    </r>
    <r>
      <rPr>
        <b/>
        <sz val="10"/>
        <color rgb="FFFF0000"/>
        <rFont val="Arial Narrow"/>
        <family val="2"/>
      </rPr>
      <t>(SE DILIGENCIA ENTRE DICIEMBRE Y ENERO ANTES DE EL GIRO ANUAL DE RECURSOS- ES CONDICIONAL)</t>
    </r>
  </si>
  <si>
    <r>
      <t xml:space="preserve">PROPUESTA DE ACTIVIDADES Y PRODUCTOS
</t>
    </r>
    <r>
      <rPr>
        <b/>
        <sz val="10"/>
        <color rgb="FFFF0000"/>
        <rFont val="Arial Narrow"/>
        <family val="2"/>
      </rPr>
      <t>(SE DILIGENCIA EN DICIEMBRE EN LA VIGENCIA ANTERIOR DEL POA)</t>
    </r>
  </si>
  <si>
    <r>
      <t xml:space="preserve">ALINEACIÓN CON LA PLANEACIÓN NACIONAL Y ESTRATEGICA
</t>
    </r>
    <r>
      <rPr>
        <b/>
        <sz val="10"/>
        <color rgb="FFFF0000"/>
        <rFont val="Arial Narrow"/>
        <family val="2"/>
      </rPr>
      <t>(SE DILIGENCIA EN DICIEMBRE EN LA VIGENCIA ANTERIOR DEL POA)</t>
    </r>
  </si>
  <si>
    <r>
      <t xml:space="preserve">Código : </t>
    </r>
    <r>
      <rPr>
        <sz val="10"/>
        <rFont val="Arial Narrow"/>
        <family val="2"/>
      </rPr>
      <t>F-E-GIP-32</t>
    </r>
  </si>
  <si>
    <r>
      <t xml:space="preserve">Vigencia: </t>
    </r>
    <r>
      <rPr>
        <sz val="10"/>
        <rFont val="Arial Narrow"/>
        <family val="2"/>
      </rPr>
      <t>21/11/2023</t>
    </r>
  </si>
  <si>
    <t>No. PIIP</t>
  </si>
  <si>
    <t>1. Ampliar el  conocimiento de la biodiversidad amazónica y sus servicios ecosistémicos, enfocado al ordenamiento del territorio amazónico en torno al agua y la justicia ambiental</t>
  </si>
  <si>
    <t>2. Implementar un modelo de conservación de la Amazonia con enfoque agroambiental y   gobernanza transformativa  hacia una economía basada en la biodiversidad y la resiliencia climática</t>
  </si>
  <si>
    <t xml:space="preserve">3. Fomentar la democratización del conocimiento y la información ambiental sobre la  realidad biológica, social, económica, ecológica y cultura de la Amazonia colombiana </t>
  </si>
  <si>
    <t>SGR ACTI
Ejecutor: Parque Explora</t>
  </si>
  <si>
    <t>PROGRAMACIÓN  2025</t>
  </si>
  <si>
    <t>Animales fantásticos: Descubriendo la diversidad de salamandras suramericanas y su origen - Estancia posdoctoral</t>
  </si>
  <si>
    <t>Avances en los tres objetivos específicos: Planes veredales de restauración funcional del paisaje: 40 veredas con planes y acuerdos suscritos de conservación para el ordenamiento, la planificación funcional y la restauración
Servicio de fortalecimiento de capacidades organizativas, técnicas, financieras y asociativas: 40 organizaciones de base Fortalecidas
Implementar procesos de restauración participativos: 12.000 nuevas hectáreas en proceso de restauración comunitaria</t>
  </si>
  <si>
    <t>Avances en los objetivos específicos:
• 6 documentos de Diagnóstico inicial participativo del NDFyB
• 6 jornadas de dialogo para Servicios de promoción para la participación de comunidades étnicas, campesinas y otros actores en la construcción de del modelo de gobernanza ambiental
• 6 Acuerdos sociales con comunidades étnicas y campesinas
• 6 documentos de ordenamiento territorial como Instrumento de planificación y/o manejo forestal y de la biodiversidad para el núcleo
• 20000 hacen Sistemas sostenibles de reconversión productiva y desarrollo de núcleos forestales
•3 Cadenas de valor implementadas
• 2.887 Servicios de apoyo a la extensión forestal</t>
  </si>
  <si>
    <t>Avances en los objetivos específicos:
• Servicios tecnológicos para el sistema de información ambiental MoSCAL fortalecido.
• Servicio de monitoreo y seguimiento de la biodiversidad y los servicios ecosistémicos
• Servicio de divulgación de conocimiento generado para la Planificación sectorial y la gestión ambiental.
• Sistema de información interoperables</t>
  </si>
  <si>
    <t>Transformación 1. Ordenamiento del territorio en torno al agua y justicia ambiental.
1. Justicia ambiental y gobernanza inclusiva.
b. Democratización del conocimiento, la información ambiental y de riesgo de desastres
2. El agua, la biodiversidad y las personas, en el centro del ordenamiento
territorial
a. Ciclo del agua como base del ordenamiento territorial</t>
  </si>
  <si>
    <t>Acuerdos territoriales para el ordenamiento alrededor del agua (macrometa).
Monitoreo de calidad ambiental (línea base y metas); degradación ambiental; conservación.
Programa Amazonía</t>
  </si>
  <si>
    <t>Línea 1. Biodiversidad amazónica y sus servicios ecosistémicos
Línea 2. Bases científicas para la conservación de ecosistemas
acuáticos, la gestión de la contaminación y su importancia
en el ordenamiento territorial de la Amazonia.</t>
  </si>
  <si>
    <t>Ruta de trabajo para estructurar acuerdos de conservación con las comunidades presentes en los núcleos de desarrollo Forestal Kuwait - Nueva york, Charras, Calamar - Miraflores, Cuemaní, Mapiripán en los municipios El Retorno, Cartagena del Chairá y Mapiripán, en el marco del proyecto “Conservar el bosque paga”</t>
  </si>
  <si>
    <t xml:space="preserve">Consolidación de la Red de espacios y actores territoriales del Museo de Historia Natural y Cultural de Colombia, a nivel Nacional BPIN 2022000100067 
Alianza Biofilia- Museo de la biodiversidad de Colombia
</t>
  </si>
  <si>
    <t>No.  Cadena de valor</t>
  </si>
  <si>
    <t>Realizar pilotos de acupuntura urbana a partir de Soluciones Basadas en la Naturaleza -SBN</t>
  </si>
  <si>
    <t xml:space="preserve">Núcleos de desarrollo forestal y de la biodiversidad en
proceso de consolidación.
Áreas en proceso de restauración, recuperación y rehabilitación de ecosistemas degradados
Proyectos de investigación aplicada en bioeconomía para la transformación productiva
Contribución a la proyección para
determinar la tendencia de emisiones de
unas actividades específicas del país
Proyectos  territoriales para mejorar la  gestión ambiental urbana en municipios de menos de 50 mil habitantes
</t>
  </si>
  <si>
    <t xml:space="preserve">% Contribución al objetivo
</t>
  </si>
  <si>
    <t xml:space="preserve">Animales fantásticos — Descubriendo la diversidad de salamandras suramericanas y su origen </t>
  </si>
  <si>
    <t>Conexiones: Historias naturales de Colombia-Red de espacios y actores territoriales del Museo de Historia Natural y Cultural de Colombia</t>
  </si>
  <si>
    <t>Creación de un banco de extractos y bioprospección con tecnologías de cribado de alto rendimiento para buscar nuevos compuestos en la flora Amazónica de Colombia.</t>
  </si>
  <si>
    <t xml:space="preserve">Acuerdos de conservación con las comunidades presentes en los núcleos de desarrollo </t>
  </si>
  <si>
    <t xml:space="preserve">Sostenibilidad e intervención </t>
  </si>
  <si>
    <t>Ecosistemas y recursos naturales</t>
  </si>
  <si>
    <t>Gestión Compartida</t>
  </si>
  <si>
    <t>Sostenibilidad e Intervención</t>
  </si>
  <si>
    <t xml:space="preserve">Modelos de funcionamiento y sostenibilidad </t>
  </si>
  <si>
    <t>Modelos de funcionamiento y sostenibilidad</t>
  </si>
  <si>
    <t>Ministerio de Ciencia, Tecnología e Innovación - Fondo Francisco José de Caldas</t>
  </si>
  <si>
    <t>Corporación Parque Explora – SGR</t>
  </si>
  <si>
    <t>Fondo para la Vida y la Biodiversidad</t>
  </si>
  <si>
    <t xml:space="preserve">CAPÍTULO PRESUPUESTAL INDEPENDIENTE SGR </t>
  </si>
  <si>
    <t xml:space="preserve">Asignación para la Ciencia, Tecnología e Innovación </t>
  </si>
  <si>
    <t>Banco Mundial - GEF 7</t>
  </si>
  <si>
    <t>Investigación científica transformativa para potenciar el bienestar, la conservación y la gobernanza ambiental en la Amazonia colombiana Amazonas, Caquetá, Guainía, Guaviare, Meta, Putumayo, Vaupés BPIN 202300000000285</t>
  </si>
  <si>
    <t>Fortalecimiento de la gestión y modernización de las capacidades institucionales para la investigación científica transformativa en la Amazonia colombiana. BPIN 202300000000287</t>
  </si>
  <si>
    <t>Fuente: Instituto SINCHI, Subdirección Científica y Tecnológica - Unidad Financiera Presupuesto, 2025</t>
  </si>
  <si>
    <t>PROYECTOS DE INVESTIGACIÓN 2026</t>
  </si>
  <si>
    <t>SALDO PROYECTADO 2026</t>
  </si>
  <si>
    <t>WCS</t>
  </si>
  <si>
    <t>Putumayo</t>
  </si>
  <si>
    <t>Línea 1.1. Caracterización y manejo de ecosistemas amazónicos
Línea 1.3. Calidad de ambientes, contaminación y biorremediación</t>
  </si>
  <si>
    <t>Evaluación de la presencia de Hg y otros metales en matrices
ambientales de la cuenca Putumayo- Iça</t>
  </si>
  <si>
    <t>Evaluar la concentración y biodisponibilidad de metales pesados: mercurio total (THg), metil
mercurio (MeHg), plomo (Pb) y cadmio (Cd) en matrices ambientales y biota acuática en la
cuenca del río en la cuenca del rio Putumayo -IÇÁ en Colombia, Ecuador y Perú.</t>
  </si>
  <si>
    <t>Putumayo y Guaviare</t>
  </si>
  <si>
    <t>Realizar un análisis prospectivo para la maduración tecnológica de los bioproductos impulsados por las iniciativas Shuska (moda sostenible) y Asored (bioinsumos) con el fin de identificar tendencias, sus oportunidades de agregación de valor, innovación y apertura a mercados especializados.</t>
  </si>
  <si>
    <t>Documento que incluya el plan de actividades, hitos, cronograma de entrega de productos y viajes. -Documento con los resultados de la evaluación del nivel de sofisticación tecnológica para la iniciativa Shuska que incluya memorias de las
reuniones de socialización de resultados, que incluya asistentes, lugar, fecha de realización, agenda y recomendaciones. -Documento con los resultados de la evaluación del nivel de sofisticación tecnológica para la iniciativa Asored que incluya memorias de las reuniones de socialización de resultados, que incluya asistentes, lugar, fecha de realización, agenda y recomendaciones. - Documento que describa la hoja de ruta para la iniciativa Shuska para la sofisticación de sus bienes o servicios orientados a mercados de bioeconomía y avance en el TRL, y su tipo de participación en la cadena de valor, con fines de agregación de valor, grado de innovación y apertura a mercados especializados de bioeconomía. Certificados de análisis. - Informe final.</t>
  </si>
  <si>
    <t xml:space="preserve">Fondo Acción </t>
  </si>
  <si>
    <t xml:space="preserve">Fuente: Instituto SINCHI, Subdirección Científica y Tecnológica - Unidad Financiera Presupuesto, 2025
</t>
  </si>
  <si>
    <t>METAS O PRODUCTOS PARA LA VIGENCIA 2026</t>
  </si>
  <si>
    <t>OTCA</t>
  </si>
  <si>
    <t>Putumayo y Amazonas</t>
  </si>
  <si>
    <t>5.Gestión compartida</t>
  </si>
  <si>
    <t>5.1. Políticas ambientales y de ciencia tecnología e innovación para
la Amazonia</t>
  </si>
  <si>
    <t>Impacto: Ciencia e innovación transformativa para las políticas públicas
Línea 2. Bases científicas para la conservación de ecosistemas acuáticos, la gestión de la contaminación y su importancia en el ordenamiento territorial de la Amazonia</t>
  </si>
  <si>
    <t>Sistema de monitoreo de ecosistemas acuáticos en áreas vulnerables al cambio climático como contribución a la gestión de los recursos pesqueros de la cuenca del río Putumayo</t>
  </si>
  <si>
    <t>Establecer un sistema de monitoreo de ecosistemas acuáticos orientado a la sostenibilidad de los recursos pesqueros en cuencas fronterizas de la Zona de Integración Fronteriza (ZIF) de Colombia y Perú, ríos Putumayo y Amazonas, fundamentado en información técnica científica, aspectos biológicos, ambientales, socioeconómico – pesqueros</t>
  </si>
  <si>
    <t>•Realizar un diagnóstico socio ambiental de las actividades pesqueras en la ZIFCP. 
•Complementar con los actores locales	los lineamientos de buenas prácticas ambientales y sociales para la gestión pesquera. 
•Consolidar participativamente los Acuerdos Compartidos para la gestión pesquera. 
•Implementar un Sistema de Monitoreo participativo acordado con los actores locales</t>
  </si>
  <si>
    <t>Guaviare, Vaupés y Guainía</t>
  </si>
  <si>
    <t>Implementación de un Esquema de Pago por Servicios Ambientales (PSA) y acciones de fortalecimiento de sistemas de producción sostenible como estrategias para mejorar la regulación y calidad hídrica de las Zonas de Transición Amazonas-Orinoco (ZOTAO) en Colombia</t>
  </si>
  <si>
    <t>Diseñar un esquema de incentivos que promueva el Pago por Servicios Ambientales (PSA), el desarrollo de actividades de conservación de las áreas de importancia ecosistémica de las cuales depende la oferta del recurso hídrico y fomentar las prácticas productivas sostenibles.</t>
  </si>
  <si>
    <t>•Recopilar información técnica de los ecosistemas Áreas Ambientales Estratégicas (AAE) y de los servicios hidrológicos y sus problemáticas ambientales asociadas en la Zona de Transición Amazonas-Orinoco (ZOTAO). 
•Diseñar un Proyecto con miras a implementar un PSA que cubra como mínimo 25.000 Ha de la Zona de Transición Amazonas-Orinoco (ZOTAO) bajo la modalidad de regulación y calidad hídrica, en los departamentos de Guaviare, Vaupés y Guainía aprobada por todos los actores involucrados. 
• Estructurar esquemas de PSA en la Zona de Transición Amazonas-Orinoco (ZOTAO) e implementar acciones de fortalecimiento de los sistemas productivos sostenibles en una de las áreas atendidas por el proyecto</t>
  </si>
  <si>
    <t>P4. L2 Contribuciones de la naturaleza al bienestar</t>
  </si>
  <si>
    <t>Cartagena del Chairá, San Vicente del Caguán, Solano, San José del Guaviare, El Retorno, Calamar, Miraflores, Mapiripán, La Uribe, Vista Hermosa, La Macarena, Puerto Rico, Puerto Concordia, Puerto Guzmán, Leguizamo</t>
  </si>
  <si>
    <t>Estrategia de implementación del Servicio de Extensión Forestal en la Amazonia Colombiana</t>
  </si>
  <si>
    <t>Contribuir a la disminución de la pérdida de bosque en la Amazonía colombiana</t>
  </si>
  <si>
    <t>• Establecer una instancia de coordinación participativa: comunidades, organizaciones sociales del sector forestal y ambiental e institucionalidad ambiental que formule los planes de intervención para la extensión forestal para cada núcleo. 
•  Definir los lineamientos y/o herramientas técnicas, sociales, económicas, culturales de la extensión forestal para la gestión integral del bosque y el desarrollo de la economía forestal. 
•  Establecer un sistema de información para la coordinación del Servicio de extensión forestal. 
•  Fortalecer la Estación Experimental El Trueno del Instituto SINCHI "Bio-aula interactiva" y otras instancias participativas, para la formación y dispersión del conocimiento científico para las comunidades en Extensión forestal. 
•  Implementar la formación y acreditación de extensionistas forestales para el manejo del bosque natural. 
•  Implementar el servicio de extensión forestal.</t>
  </si>
  <si>
    <t>PRESUPUESTO PROYECTO  No 1 ($) : 8.200.000.000</t>
  </si>
  <si>
    <t>PRESUPUESTO PROYECTO  No 2 ($) : $1.200.000.000</t>
  </si>
  <si>
    <t>PROGRAMACIÓN  2026</t>
  </si>
  <si>
    <t>RESUMEN PLAN FINANCIERO 2026</t>
  </si>
  <si>
    <t>VALOR VIGENCIA 2026</t>
  </si>
  <si>
    <r>
      <t xml:space="preserve">VALOR VIGENCIA </t>
    </r>
    <r>
      <rPr>
        <b/>
        <sz val="12"/>
        <color rgb="FFFF0000"/>
        <rFont val="Arial"/>
        <family val="2"/>
      </rPr>
      <t>2025 - 2026</t>
    </r>
  </si>
  <si>
    <r>
      <t xml:space="preserve">PROGRAMACIÓN  </t>
    </r>
    <r>
      <rPr>
        <b/>
        <sz val="12"/>
        <color rgb="FFFF0000"/>
        <rFont val="Arial"/>
        <family val="2"/>
      </rPr>
      <t>2025 - 2026</t>
    </r>
  </si>
  <si>
    <t>Fuente: Instituto SINCHI, Oficina asesora de Planeación - Unidad Financiera y Presupuesto, 2025</t>
  </si>
  <si>
    <t>PLAN FINANCIERO 2026</t>
  </si>
  <si>
    <t xml:space="preserve">Evaluación de la presencia de Hg y otros metales en matrices ambientales de la cuenca Putumayo- Iça </t>
  </si>
  <si>
    <t xml:space="preserve">WCS . GEF </t>
  </si>
  <si>
    <t xml:space="preserve">Prospectiva estratégica de dos negocios amazónicos con enfoque de bioeconomía </t>
  </si>
  <si>
    <t>Fondo para la Acción Ambiental y la Niñez</t>
  </si>
  <si>
    <t>Fondo para la vida y la biodiversidad</t>
  </si>
  <si>
    <t>1. Ecosistemas y Recursos Naturales; 
 2. Sostenibilidad e Intervención; 
 3. Modelos de Funcionamiento; 
 4. Dinámicas Socioambientales y culturales; 
 5. Gestión compartida</t>
  </si>
  <si>
    <t>Total Plan Incorporación 2026</t>
  </si>
  <si>
    <t xml:space="preserve">Ecosistemas y Recursos Naturales
Sostenibilidad e intervención 
Gestión Compartida </t>
  </si>
  <si>
    <t>Ecosistemas y Recursos Naturales</t>
  </si>
  <si>
    <t>Ecosistemas y Recursos Naturales
Sostenibilidad e Intervención</t>
  </si>
  <si>
    <t>Programa TEFOS 3</t>
  </si>
  <si>
    <t>Parcelas Forest Plot 2</t>
  </si>
  <si>
    <t>Impulsando la innovación y la valoración de la biodiversidad. Núcleo Cuemaní</t>
  </si>
  <si>
    <t>Universidad de Leeds</t>
  </si>
  <si>
    <t>Resultados esperados 
2026</t>
  </si>
  <si>
    <t>Un documento técnico con ecosistemas caracterizados:
Humedales urbanos y periurbanos en  subzona hidrográfica bajo Vaupés (Mitú)</t>
  </si>
  <si>
    <t xml:space="preserve">Una localidad con diagnóstico del estado de los ecosistemas amazónicos. Las acciones se concentrarán en el departamento del Caquetá con la generación del estado de los ecosistemas del occidente del departamento.
Publicación del estado de los ecosistemas en el Trapecio amazónico y el departamento de Guaviare.
</t>
  </si>
  <si>
    <t>La actividad se cerró en 2024</t>
  </si>
  <si>
    <t>Una subcuencas amazónica monitoreada y evaluada:
Evaluación de metales pesados en matrices ambientales y biológicas (Hg) en sectores de la subzona medio Vaupés y bajo Vaupés</t>
  </si>
  <si>
    <t>Dos documentos técnicos sobre monitoreo del uso de especies de interés:
1. Monitoreo de la fauna en Vaupés
2. Monitoreo de flora en Amazonas</t>
  </si>
  <si>
    <t>4000 nuevos registro de las seis colecciones biológicas del Instituto SINCHI (pendiente registro de colección de Hormigas y termitas)
En 2026 se hará énfasis en zonas con vacíos de información</t>
  </si>
  <si>
    <t>En 2026 se proyecta gestionar la información de cinco colecciones biológicas;  así como iniciar la gestión de la colección de hormigas y termitas en trámite de registro</t>
  </si>
  <si>
    <t>Un documento técnica que recoja la caracterización y análisis de fragmentación del corredor AMEM</t>
  </si>
  <si>
    <t xml:space="preserve">Nueva tecnología desarrollada: desarrollo y escalamiento piloto de un ingrediente natural con actividad fotoprotectora, utilizando técnicas de extracción con fluidos supercríticos.
Plantas de procesamiento: Análisis y fortalecimiento de capacidades para la sostenibilidad económica (diagnóstico, estructura de costos e  inteligencia de mercados) 
</t>
  </si>
  <si>
    <t>Actividad cerrada en 2025</t>
  </si>
  <si>
    <t>Un documento técnico:
Articulo científico sobre procesos de restauración ecológica  en la Amazonia.
Un módulo de seguimiento RESTAURA fortalecido .</t>
  </si>
  <si>
    <t>Actividad cerrada en 2024</t>
  </si>
  <si>
    <t>Un documento técnico con el análisis de la estructura ecológica de Leticia</t>
  </si>
  <si>
    <t>Realizar análisis de estructura ecológica de las ciudades amazónicas</t>
  </si>
  <si>
    <t>Parcelas de la Red de Parcelas Permanentes monitoreadas en   Amazonas, Caquetá, Vaupés, Guainía, y Putumayo</t>
  </si>
  <si>
    <t>Cuatro documentos técnicos sobre la protección del conocimiento tradicional:
1.Publicación de la Enciclopedia Plantas  medicinales de La Chorrera
2. Un artículo científico sobre chagras
3. Un artículo científico sobre la estructura de pensamiento de Conocimiento tradicional 
4. Publicación de la historia de  la ferias culinarias en Vaupés y su incidencia</t>
  </si>
  <si>
    <t xml:space="preserve">Un reporte realizado con las líneas base de los IBHI.
Un reporte del monitoreo de los IBHI. En 2026 se incluirá el monitoreo de las AATI AATAC y ATIAM en Vaupés </t>
  </si>
  <si>
    <t xml:space="preserve">Un conflicto actualizado y monitoreado.
Se actualizará el Módulo del atlas de conflictos socioambientales: 14 conflictos
</t>
  </si>
  <si>
    <t>Un mapa de  coberturas dela tierra publicado a escala 1:25.000, de la zona norte de la Amazonia colombiana</t>
  </si>
  <si>
    <t xml:space="preserve">Dos rutas implementadas.
En 2026 se llevará a cabo dos Foros por la Ciencia para fortalecer la implementación del Acuerdo de Escazú y la democratización de la información ambiental en Guaviare y  Vaupés.  Estos encuentros dan continuidad  a las Rutas de Democratización desarrolladas en los territorios, donde comunidades, autoridades y organizaciones expresaron la necesidad de contar con más espacios de diálogo, formación y socialización de resultados científicos y de innovación. Los foros serán escenarios para promover decisiones informadas y  mantener el bosque en pie. </t>
  </si>
  <si>
    <t xml:space="preserve">Elaborar rutas de democratización del acceso a la información ambiental para el empoderamiento de las comunidades locales </t>
  </si>
  <si>
    <t>Dos reportes realizados.
Se generará un reporte semestral del Módulo de Seguimiento a Acuerdo de Conservación para las asociaciones que no se encuentran incluidas en el Programa de Contención a la deforestación.</t>
  </si>
  <si>
    <t>Un documento de informe de amparos y custodia de la información.</t>
  </si>
  <si>
    <t>Un plan de adquisiciones ejecutado.</t>
  </si>
  <si>
    <t>Un plan de capacitación implementado.</t>
  </si>
  <si>
    <t xml:space="preserve">Un plan de mantenimiento y  adecuación de infraestructura física para la investigación.
</t>
  </si>
  <si>
    <r>
      <rPr>
        <sz val="11"/>
        <color theme="1"/>
        <rFont val="Arial Narrow"/>
        <family val="2"/>
      </rPr>
      <t xml:space="preserve">Cuatro sistemas de gestión mantenidos:
</t>
    </r>
    <r>
      <rPr>
        <sz val="11"/>
        <color theme="1"/>
        <rFont val="Arial Narrow"/>
        <family val="2"/>
      </rPr>
      <t>1. Sistema de gestión documental.
2. Sistema Integrado de Gestión de Calidad - MECI.
3. Sistema de Gestión ambiental.
4. Sistema de Seguridad y Salud en el Trabajo.</t>
    </r>
  </si>
  <si>
    <t>Un informe de implementación del Plan Estratégico de Tecnologías de la Información.</t>
  </si>
  <si>
    <r>
      <t xml:space="preserve">COSTO DEL PROYECTO 
</t>
    </r>
    <r>
      <rPr>
        <sz val="11"/>
        <color theme="0"/>
        <rFont val="Calibri"/>
        <family val="2"/>
        <scheme val="minor"/>
      </rPr>
      <t>(no incluye contrapartida)</t>
    </r>
  </si>
  <si>
    <t>4. Transformación productiva, internacionalización y acción climática-1. Programa de conservación de la naturaleza y su restauración</t>
  </si>
  <si>
    <t>Creación de un banco de extractos y bioprospección con tecnologías de cribado de alto rendimiento para buscar nuevos compuestos en la flora amazónica de Colombia.</t>
  </si>
  <si>
    <t>• Caracterizar el estado actual de los bioproductos desarrollados por las iniciativas Shuska y Asored, considerando sus bases tecnológicas, procesos de producción y grado de innovación.
•  Analizar las tendencias tecnológicas y del mercado en los sectores de la moda sostenible y los bioinsumos, a través de metodologías prospectivas que permitan identificar
oportunidades y desafíos clave para la maduración tecnológica de estos bioproductos.
• Proponer estrategias de fortalecimiento e innovación para el desarrollo y escalamiento de los bioproductos de Shuska y Asored, considerando factores tecnológicos, comerciales y de sostenibilidad en el marco de la bioeconomía y la acción climática.</t>
  </si>
  <si>
    <t>5.1. Políticas ambientales y de ciencia tecnología e innovación para la Amazonia</t>
  </si>
  <si>
    <t xml:space="preserve">Fortalecer la Red de Parcelas Permanentes del Instituto SINCHI y la mejora en gestión de la información </t>
  </si>
  <si>
    <t>•Establecer una nueva parcela permanente de una hectárea en la región Amazónica como producto: Base de datos de los individuos arbóreos en 1 hectárea
•Remedición de al menos cinco parcelas permanentes de una hectárea en la región Amazónica como producto: Base de datos de los individuos del re-censo de al menos 5 parcelas
•Depuración y refinamiento de la información de taxonomía de reclutas de la Red de Parcelas Permanentes del Instituto SINCHI, como producto:  Informe de actividades Depuración y refinamiento de la información de taxonomía de reclutas de la Red de Parcelas Permanentes del Instituto SINCHI</t>
  </si>
  <si>
    <t>Amazonas, Vaupés, Putumayo, Guainía y Guaviare</t>
  </si>
  <si>
    <t xml:space="preserve">• Documento con análisis de factibilidad con recomendaciones estratégicas.
• Modelo financiero con TIR, VAN y punto de equilibrio
• Estudio de mercado
• Documento con verificables de intercambio de experiencias en SAF, cultura forestal, manejo y aprovechamiento de Productos Forestales no Maderables y capacitación de 30 extensionistas y replicadores comunitarios con listas de asistencia, fotografías y evaluación post-capacitación.
• Dos protocolos de manejo cosecha y postcosecha generados (uno por especie) con manuales técnicos y protocolos para las sesiones de formación.
• Documentación de dos prototipos de producto (uno por especie) con ficha técnica de caracterización fisicoquímica y estrategia de escalamiento respectivas.
• Documento con una estrategia de diferenciación para una de las cadenas
• Documento de soporte al acompañamiento del proceso de generación de dossier para la declaración de la harina de cacay como “Novel food”.
• Guía impresa de implementación. 
• Documento con verificables de trasferencia de tecnología a actores seleccionados.
</t>
  </si>
  <si>
    <t xml:space="preserve">Caquetá
</t>
  </si>
  <si>
    <t xml:space="preserve">Meta
Caquetá
Guaviare
Putumayo </t>
  </si>
  <si>
    <t>Resultados de concentración de metales pesados obtenidos en el muestreo.
• Línea base de contaminación por metales pesados.
• Índices de calidad de aguas.
•  Listado de especies de peces de consumo.
• Al menos un sitio seleccionado para monitoreo y colecta de muestras para determinación de evaluación de riesgo.   
•  Fortalecimiento en la gobernanza de la cuenca y la toma de decisiones informadas en el enfoque del manejo integrado de la cuenca y de entornos colaborativos para generar, compartir y validar conocimientos técnicos y científicos con la comunidad                                                                                            
• Selección de posibles bioindicadores de contaminación por metales pesados en ecosistemas
acuáticos evaluados.</t>
  </si>
  <si>
    <t>Resultados de concentración de metales pesados obtenidos en el muestreo.
- Línea base de contaminación por metales pesados.
- Índices de calidad de aguas.
- Listado de especies de peces de consumo.
- Al menos un sitio seleccionado para monitoreo y colecta de muestras para determinación de evaluación de riesgo.                                                                                                     - Fortalecimiento en la gobernanza de la cuenca y la toma de decisiones informadas en el enfoque del manejo integrado de la cuenca y de entornos colaborativos para generar, compartir y validar
conocimientos técnicos y científicos con la comunidad                                                                                            - Selección de posibles bioindicadores de contaminación por metales pesados en ecosistemas
acuáticos evaluados.</t>
  </si>
  <si>
    <t xml:space="preserve">Consultoría para la prospectiva estratégica de dos negocios amazónicos con enfoque de bioeconomía.  </t>
  </si>
  <si>
    <t>Niras Programa TEFOS 3</t>
  </si>
  <si>
    <t>Fortalecer el encadenamiento productivo sostenible de productos forestales no maderables PFNM, en el núcleo Cuemaní mediante transferencia de conocimiento, diseño de procesos, desarrollo y sofisticación de productos</t>
  </si>
  <si>
    <r>
      <t xml:space="preserve">PROYECTOS DE INVESTIGACIÓN </t>
    </r>
    <r>
      <rPr>
        <b/>
        <sz val="12"/>
        <color theme="1"/>
        <rFont val="Calibri"/>
        <family val="2"/>
      </rPr>
      <t>2026</t>
    </r>
  </si>
  <si>
    <t xml:space="preserve">SALDO PROYECTADO 2026 </t>
  </si>
  <si>
    <t>Dos documentos técnicos:
1. Nueva fase de Snomax en transiciones Andes Amazonia
2. Mediciones sistema Eddy Covariance en transición Orinoco amazonas Estación Experimental El Trueno</t>
  </si>
  <si>
    <r>
      <rPr>
        <b/>
        <sz val="12"/>
        <color theme="1"/>
        <rFont val="Calibri"/>
        <family val="2"/>
      </rPr>
      <t>Nota:</t>
    </r>
    <r>
      <rPr>
        <sz val="12"/>
        <color theme="1"/>
        <rFont val="Calibri"/>
        <family val="2"/>
      </rPr>
      <t xml:space="preserve">  Por la naturaleza de los recursos del SGR, el manejo presupuestal es por bienios, siendo el bienio actual el correspondiente a la vigencia 2025-2026.  Los recursos comprometidos y por comprometer se presentan solo con fines informativos puesto que no hacen parte de la incorporación de recursos de 2026, por cuanto ya se encuentran incorporados en el capítulo presupuestal independiente.</t>
    </r>
  </si>
  <si>
    <t>Total Plan financiero 2026</t>
  </si>
  <si>
    <r>
      <t xml:space="preserve">Fuente: Subdirección Administrativa y Financiera - Unidad de apoyo Financiera - Presupuesto, SINCHI  </t>
    </r>
    <r>
      <rPr>
        <sz val="10"/>
        <color rgb="FFFF0000"/>
        <rFont val="Arial"/>
        <family val="2"/>
      </rPr>
      <t>Datos a xxx de diciembre de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</si>
</sst>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quot;\ * #,##0.00_-;\-&quot;$&quot;\ * #,##0.00_-;_-&quot;$&quot;\ * &quot;-&quot;??_-;_-@_-"/>
    <numFmt numFmtId="43" formatCode="_-* #,##0.00_-;\-* #,##0.00_-;_-* &quot;-&quot;??_-;_-@_-"/>
    <numFmt numFmtId="164" formatCode="_(&quot;$&quot;\ * #,##0_);_(&quot;$&quot;\ * \(#,##0\);_(&quot;$&quot;\ * &quot;-&quot;??_);_(@_)"/>
    <numFmt numFmtId="165" formatCode="_-&quot;$&quot;\ * #,##0_-;\-&quot;$&quot;\ * #,##0_-;_-&quot;$&quot;\ * &quot;-&quot;_-;_-@"/>
    <numFmt numFmtId="166" formatCode="_-* #,##0_-;\-* #,##0_-;_-* &quot;-&quot;??_-;_-@"/>
    <numFmt numFmtId="167" formatCode="_(&quot;$&quot;\ * #,##0.00_);_(&quot;$&quot;\ * \(#,##0.00\);_(&quot;$&quot;\ * &quot;-&quot;??_);_(@_)"/>
    <numFmt numFmtId="168" formatCode="_-&quot;$&quot;\ * #,##0_-;\-&quot;$&quot;\ * #,##0_-;_-&quot;$&quot;\ * &quot;-&quot;??_-;_-@"/>
    <numFmt numFmtId="169" formatCode="_([$$-240A]\ * #,##0.00_);_([$$-240A]\ * \(#,##0.00\);_([$$-240A]\ * &quot;-&quot;??_);_(@_)"/>
    <numFmt numFmtId="170" formatCode="_-* #,##0\ _€_-;\-* #,##0\ _€_-;_-* &quot;-&quot;??\ _€_-;_-@"/>
    <numFmt numFmtId="171" formatCode="_-&quot;$&quot;\ * #,##0.00_-;\-&quot;$&quot;\ * #,##0.00_-;_-&quot;$&quot;\ * &quot;-&quot;??_-;_-@"/>
    <numFmt numFmtId="172" formatCode="&quot;$&quot;\ #,##0"/>
    <numFmt numFmtId="173" formatCode="_-* #,##0.00\ _€_-;\-* #,##0.00\ _€_-;_-* &quot;-&quot;??\ _€_-;_-@"/>
    <numFmt numFmtId="174" formatCode="_-* #,##0_-;\-* #,##0_-;_-* &quot;-&quot;_-;_-@"/>
    <numFmt numFmtId="175" formatCode="_-&quot;$&quot;* #,##0_-;\-&quot;$&quot;* #,##0_-;_-&quot;$&quot;* &quot;-&quot;_-;_-@"/>
    <numFmt numFmtId="176" formatCode="d/m/yyyy"/>
    <numFmt numFmtId="177" formatCode="&quot;$&quot;#,##0"/>
    <numFmt numFmtId="178" formatCode="[$$-240A]\ #,##0"/>
    <numFmt numFmtId="179" formatCode="_-[$$-240A]\ * #,##0.00_-;\-[$$-240A]\ * #,##0.00_-;_-[$$-240A]\ * &quot;-&quot;??_-;_-@"/>
    <numFmt numFmtId="180" formatCode="_([$$-240A]\ * #,##0_);_([$$-240A]\ * \(#,##0\);_([$$-240A]\ * &quot;-&quot;??_);_(@_)"/>
  </numFmts>
  <fonts count="72" x14ac:knownFonts="1">
    <font>
      <sz val="12"/>
      <color theme="1"/>
      <name val="Calibri"/>
      <scheme val="minor"/>
    </font>
    <font>
      <sz val="11"/>
      <color theme="1"/>
      <name val="Calibri"/>
      <family val="2"/>
      <scheme val="minor"/>
    </font>
    <font>
      <sz val="11"/>
      <color theme="1"/>
      <name val="Calibri"/>
      <family val="2"/>
      <scheme val="minor"/>
    </font>
    <font>
      <sz val="10"/>
      <color theme="1"/>
      <name val="Arial Narrow"/>
      <family val="2"/>
    </font>
    <font>
      <b/>
      <sz val="11"/>
      <color theme="1"/>
      <name val="Arial Narrow"/>
      <family val="2"/>
    </font>
    <font>
      <b/>
      <sz val="22"/>
      <color theme="1"/>
      <name val="Arial Narrow"/>
      <family val="2"/>
    </font>
    <font>
      <sz val="12"/>
      <name val="Calibri"/>
      <family val="2"/>
    </font>
    <font>
      <b/>
      <sz val="18"/>
      <color rgb="FFFF0000"/>
      <name val="Arial Narrow"/>
      <family val="2"/>
    </font>
    <font>
      <sz val="12"/>
      <color theme="0"/>
      <name val="Arial Narrow"/>
      <family val="2"/>
    </font>
    <font>
      <b/>
      <sz val="10"/>
      <color theme="1"/>
      <name val="Arial Narrow"/>
      <family val="2"/>
    </font>
    <font>
      <sz val="12"/>
      <color theme="1"/>
      <name val="Arial Narrow"/>
      <family val="2"/>
    </font>
    <font>
      <sz val="11"/>
      <color theme="1"/>
      <name val="Arial Narrow"/>
      <family val="2"/>
    </font>
    <font>
      <sz val="11"/>
      <color theme="1"/>
      <name val="Calibri"/>
      <family val="2"/>
    </font>
    <font>
      <sz val="11"/>
      <color theme="0"/>
      <name val="Calibri"/>
      <family val="2"/>
    </font>
    <font>
      <b/>
      <sz val="11"/>
      <color theme="1"/>
      <name val="Calibri"/>
      <family val="2"/>
    </font>
    <font>
      <b/>
      <sz val="11"/>
      <color theme="0"/>
      <name val="Calibri"/>
      <family val="2"/>
    </font>
    <font>
      <sz val="11"/>
      <color rgb="FF000000"/>
      <name val="Calibri"/>
      <family val="2"/>
    </font>
    <font>
      <sz val="11"/>
      <color rgb="FF4D4D4D"/>
      <name val="Calibri"/>
      <family val="2"/>
    </font>
    <font>
      <sz val="12"/>
      <color theme="0"/>
      <name val="Calibri"/>
      <family val="2"/>
    </font>
    <font>
      <sz val="12"/>
      <color theme="1"/>
      <name val="Calibri"/>
      <family val="2"/>
    </font>
    <font>
      <b/>
      <sz val="12"/>
      <color theme="1"/>
      <name val="Calibri"/>
      <family val="2"/>
    </font>
    <font>
      <b/>
      <sz val="12"/>
      <color theme="0"/>
      <name val="Calibri"/>
      <family val="2"/>
    </font>
    <font>
      <sz val="10"/>
      <color rgb="FF000000"/>
      <name val="Arial"/>
      <family val="2"/>
    </font>
    <font>
      <b/>
      <sz val="18"/>
      <color rgb="FF000000"/>
      <name val="Arial"/>
      <family val="2"/>
    </font>
    <font>
      <b/>
      <sz val="16"/>
      <color rgb="FF000000"/>
      <name val="Arial"/>
      <family val="2"/>
    </font>
    <font>
      <b/>
      <sz val="10"/>
      <color rgb="FFFFFFFF"/>
      <name val="Arial"/>
      <family val="2"/>
    </font>
    <font>
      <b/>
      <sz val="10"/>
      <color theme="0"/>
      <name val="Arial"/>
      <family val="2"/>
    </font>
    <font>
      <sz val="9"/>
      <color rgb="FF000000"/>
      <name val="Arial"/>
      <family val="2"/>
    </font>
    <font>
      <b/>
      <sz val="10"/>
      <color rgb="FF000000"/>
      <name val="Arial"/>
      <family val="2"/>
    </font>
    <font>
      <sz val="12"/>
      <color theme="1"/>
      <name val="Arial"/>
      <family val="2"/>
    </font>
    <font>
      <sz val="10"/>
      <color theme="1"/>
      <name val="Arial"/>
      <family val="2"/>
    </font>
    <font>
      <b/>
      <sz val="9"/>
      <color theme="0"/>
      <name val="Arial"/>
      <family val="2"/>
    </font>
    <font>
      <b/>
      <sz val="9"/>
      <color rgb="FFFFFFFF"/>
      <name val="Arial"/>
      <family val="2"/>
    </font>
    <font>
      <b/>
      <sz val="20"/>
      <color rgb="FF000000"/>
      <name val="Arial"/>
      <family val="2"/>
    </font>
    <font>
      <b/>
      <sz val="12"/>
      <color theme="0"/>
      <name val="Arial"/>
      <family val="2"/>
    </font>
    <font>
      <b/>
      <sz val="12"/>
      <color rgb="FFFFFFFF"/>
      <name val="Arial"/>
      <family val="2"/>
    </font>
    <font>
      <sz val="12"/>
      <color rgb="FF000000"/>
      <name val="Arial"/>
      <family val="2"/>
    </font>
    <font>
      <sz val="10"/>
      <color theme="1"/>
      <name val="Calibri"/>
      <family val="2"/>
    </font>
    <font>
      <b/>
      <sz val="10"/>
      <color theme="1"/>
      <name val="Calibri"/>
      <family val="2"/>
    </font>
    <font>
      <b/>
      <sz val="10"/>
      <color rgb="FFFF0000"/>
      <name val="Calibri"/>
      <family val="2"/>
    </font>
    <font>
      <sz val="10"/>
      <color theme="0"/>
      <name val="Calibri"/>
      <family val="2"/>
    </font>
    <font>
      <sz val="10"/>
      <color rgb="FF000000"/>
      <name val="Calibri"/>
      <family val="2"/>
    </font>
    <font>
      <b/>
      <sz val="10"/>
      <color rgb="FF000000"/>
      <name val="Calibri"/>
      <family val="2"/>
    </font>
    <font>
      <b/>
      <sz val="14"/>
      <color theme="1"/>
      <name val="Arial"/>
      <family val="2"/>
    </font>
    <font>
      <b/>
      <sz val="10"/>
      <color theme="1"/>
      <name val="Arial"/>
      <family val="2"/>
    </font>
    <font>
      <sz val="11"/>
      <color theme="1"/>
      <name val="Arial"/>
      <family val="2"/>
    </font>
    <font>
      <sz val="9"/>
      <color theme="1"/>
      <name val="Arial"/>
      <family val="2"/>
    </font>
    <font>
      <b/>
      <sz val="12"/>
      <color theme="0"/>
      <name val="Arial Narrow"/>
      <family val="2"/>
    </font>
    <font>
      <sz val="10"/>
      <color theme="0"/>
      <name val="Arial"/>
      <family val="2"/>
    </font>
    <font>
      <b/>
      <sz val="11"/>
      <name val="Calibri"/>
      <family val="2"/>
    </font>
    <font>
      <sz val="11"/>
      <name val="Calibri"/>
      <family val="2"/>
      <scheme val="minor"/>
    </font>
    <font>
      <sz val="12"/>
      <color theme="1"/>
      <name val="Calibri"/>
      <family val="2"/>
      <scheme val="minor"/>
    </font>
    <font>
      <sz val="12"/>
      <name val="Calibri"/>
      <family val="2"/>
      <scheme val="minor"/>
    </font>
    <font>
      <b/>
      <sz val="16"/>
      <color theme="1"/>
      <name val="Arial Narrow"/>
      <family val="2"/>
    </font>
    <font>
      <b/>
      <sz val="10"/>
      <name val="Arial Narrow"/>
      <family val="2"/>
    </font>
    <font>
      <b/>
      <sz val="10"/>
      <color rgb="FFFF0000"/>
      <name val="Arial Narrow"/>
      <family val="2"/>
    </font>
    <font>
      <b/>
      <sz val="16"/>
      <color theme="0"/>
      <name val="Arial Narrow"/>
      <family val="2"/>
    </font>
    <font>
      <sz val="10"/>
      <name val="Arial Narrow"/>
      <family val="2"/>
    </font>
    <font>
      <b/>
      <sz val="10"/>
      <color theme="0"/>
      <name val="Arial Narrow"/>
      <family val="2"/>
    </font>
    <font>
      <sz val="11"/>
      <color indexed="81"/>
      <name val="Tahoma"/>
      <family val="2"/>
    </font>
    <font>
      <sz val="9"/>
      <color indexed="81"/>
      <name val="Tahoma"/>
      <family val="2"/>
    </font>
    <font>
      <b/>
      <sz val="9"/>
      <color indexed="81"/>
      <name val="Tahoma"/>
      <family val="2"/>
    </font>
    <font>
      <sz val="12"/>
      <color indexed="81"/>
      <name val="Tahoma"/>
      <family val="2"/>
    </font>
    <font>
      <b/>
      <sz val="11"/>
      <color indexed="81"/>
      <name val="Tahoma"/>
      <family val="2"/>
    </font>
    <font>
      <sz val="11"/>
      <name val="Arial Narrow"/>
      <family val="2"/>
    </font>
    <font>
      <b/>
      <sz val="12"/>
      <color rgb="FFFF0000"/>
      <name val="Arial"/>
      <family val="2"/>
    </font>
    <font>
      <b/>
      <sz val="11"/>
      <color theme="0"/>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10"/>
      <name val="Arial"/>
      <family val="2"/>
    </font>
    <font>
      <sz val="10"/>
      <color rgb="FFFF0000"/>
      <name val="Arial"/>
      <family val="2"/>
    </font>
  </fonts>
  <fills count="24">
    <fill>
      <patternFill patternType="none"/>
    </fill>
    <fill>
      <patternFill patternType="gray125"/>
    </fill>
    <fill>
      <patternFill patternType="solid">
        <fgColor theme="0"/>
        <bgColor theme="0"/>
      </patternFill>
    </fill>
    <fill>
      <patternFill patternType="solid">
        <fgColor rgb="FF96BE55"/>
        <bgColor rgb="FF96BE55"/>
      </patternFill>
    </fill>
    <fill>
      <patternFill patternType="solid">
        <fgColor rgb="FF00B050"/>
        <bgColor rgb="FF00B050"/>
      </patternFill>
    </fill>
    <fill>
      <patternFill patternType="solid">
        <fgColor rgb="FF1F3864"/>
        <bgColor rgb="FF1F3864"/>
      </patternFill>
    </fill>
    <fill>
      <patternFill patternType="solid">
        <fgColor rgb="FF333F4F"/>
        <bgColor rgb="FF333F4F"/>
      </patternFill>
    </fill>
    <fill>
      <patternFill patternType="solid">
        <fgColor rgb="FF2F5496"/>
        <bgColor rgb="FF2F5496"/>
      </patternFill>
    </fill>
    <fill>
      <patternFill patternType="solid">
        <fgColor rgb="FFD6DCE4"/>
        <bgColor rgb="FFD6DCE4"/>
      </patternFill>
    </fill>
    <fill>
      <patternFill patternType="solid">
        <fgColor rgb="FFF7CAAC"/>
        <bgColor rgb="FFF7CAAC"/>
      </patternFill>
    </fill>
    <fill>
      <patternFill patternType="solid">
        <fgColor rgb="FFDADADA"/>
        <bgColor rgb="FFDADADA"/>
      </patternFill>
    </fill>
    <fill>
      <patternFill patternType="solid">
        <fgColor rgb="FFE7E6E6"/>
        <bgColor rgb="FFE7E6E6"/>
      </patternFill>
    </fill>
    <fill>
      <patternFill patternType="solid">
        <fgColor rgb="FFD8D8D8"/>
        <bgColor rgb="FFD8D8D8"/>
      </patternFill>
    </fill>
    <fill>
      <patternFill patternType="solid">
        <fgColor rgb="FFFBE4D5"/>
        <bgColor rgb="FFFBE4D5"/>
      </patternFill>
    </fill>
    <fill>
      <patternFill patternType="solid">
        <fgColor rgb="FF92D050"/>
        <bgColor rgb="FF92D050"/>
      </patternFill>
    </fill>
    <fill>
      <patternFill patternType="solid">
        <fgColor rgb="FFFFFF00"/>
        <bgColor rgb="FFFFFF00"/>
      </patternFill>
    </fill>
    <fill>
      <patternFill patternType="solid">
        <fgColor rgb="FFF4B083"/>
        <bgColor rgb="FFF4B083"/>
      </patternFill>
    </fill>
    <fill>
      <patternFill patternType="solid">
        <fgColor rgb="FF96BE55"/>
        <bgColor indexed="64"/>
      </patternFill>
    </fill>
    <fill>
      <patternFill patternType="solid">
        <fgColor theme="0"/>
        <bgColor indexed="64"/>
      </patternFill>
    </fill>
    <fill>
      <patternFill patternType="solid">
        <fgColor rgb="FFE1E1E1"/>
        <bgColor indexed="64"/>
      </patternFill>
    </fill>
    <fill>
      <patternFill patternType="solid">
        <fgColor rgb="FF4D4D4D"/>
        <bgColor indexed="64"/>
      </patternFill>
    </fill>
    <fill>
      <patternFill patternType="solid">
        <fgColor theme="6"/>
        <bgColor theme="0"/>
      </patternFill>
    </fill>
    <fill>
      <patternFill patternType="solid">
        <fgColor theme="4" tint="-0.499984740745262"/>
        <bgColor indexed="64"/>
      </patternFill>
    </fill>
    <fill>
      <patternFill patternType="solid">
        <fgColor theme="0" tint="-4.9989318521683403E-2"/>
        <bgColor indexed="64"/>
      </patternFill>
    </fill>
  </fills>
  <borders count="129">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medium">
        <color rgb="FF000000"/>
      </right>
      <top/>
      <bottom/>
      <diagonal/>
    </border>
    <border>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style="thin">
        <color rgb="FF3366CC"/>
      </right>
      <top style="thin">
        <color rgb="FF3366CC"/>
      </top>
      <bottom style="thin">
        <color rgb="FF3366CC"/>
      </bottom>
      <diagonal/>
    </border>
    <border>
      <left style="medium">
        <color rgb="FF000000"/>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top style="medium">
        <color rgb="FF000000"/>
      </top>
      <bottom style="thin">
        <color rgb="FF000000"/>
      </bottom>
      <diagonal/>
    </border>
    <border>
      <left style="medium">
        <color rgb="FF000000"/>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diagonal/>
    </border>
    <border>
      <left/>
      <right/>
      <top/>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diagonal/>
    </border>
    <border>
      <left style="thin">
        <color rgb="FF000000"/>
      </left>
      <right style="medium">
        <color rgb="FF000000"/>
      </right>
      <top/>
      <bottom/>
      <diagonal/>
    </border>
    <border>
      <left/>
      <right/>
      <top/>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medium">
        <color rgb="FF000000"/>
      </left>
      <right/>
      <top style="thin">
        <color rgb="FF000000"/>
      </top>
      <bottom/>
      <diagonal/>
    </border>
    <border>
      <left style="medium">
        <color rgb="FF000000"/>
      </left>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style="thin">
        <color rgb="FF000000"/>
      </left>
      <right/>
      <top/>
      <bottom/>
      <diagonal/>
    </border>
    <border>
      <left style="thin">
        <color rgb="FF000000"/>
      </left>
      <right style="medium">
        <color rgb="FF000000"/>
      </right>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right/>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bottom style="medium">
        <color rgb="FF000000"/>
      </bottom>
      <diagonal/>
    </border>
    <border>
      <left/>
      <right/>
      <top style="medium">
        <color rgb="FF000000"/>
      </top>
      <bottom/>
      <diagonal/>
    </border>
    <border>
      <left style="thin">
        <color rgb="FF000000"/>
      </left>
      <right style="medium">
        <color rgb="FF000000"/>
      </right>
      <top style="thin">
        <color rgb="FF000000"/>
      </top>
      <bottom/>
      <diagonal/>
    </border>
    <border>
      <left/>
      <right/>
      <top/>
      <bottom style="medium">
        <color rgb="FF000000"/>
      </bottom>
      <diagonal/>
    </border>
    <border>
      <left style="medium">
        <color rgb="FF000000"/>
      </left>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3366CC"/>
      </left>
      <right style="thin">
        <color rgb="FF3366CC"/>
      </right>
      <top style="thin">
        <color rgb="FF3366CC"/>
      </top>
      <bottom style="thin">
        <color rgb="FF3366CC"/>
      </bottom>
      <diagonal/>
    </border>
    <border>
      <left style="thin">
        <color rgb="FF3366CC"/>
      </left>
      <right style="thin">
        <color rgb="FF3366CC"/>
      </right>
      <top style="thin">
        <color rgb="FF3366CC"/>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s>
  <cellStyleXfs count="6">
    <xf numFmtId="0" fontId="0" fillId="0" borderId="0"/>
    <xf numFmtId="0" fontId="51" fillId="0" borderId="81"/>
    <xf numFmtId="0" fontId="2" fillId="0" borderId="81"/>
    <xf numFmtId="0" fontId="1" fillId="0" borderId="81"/>
    <xf numFmtId="44" fontId="51" fillId="0" borderId="81" applyFont="0" applyFill="0" applyBorder="0" applyAlignment="0" applyProtection="0"/>
    <xf numFmtId="43" fontId="51" fillId="0" borderId="81" applyFont="0" applyFill="0" applyBorder="0" applyAlignment="0" applyProtection="0"/>
  </cellStyleXfs>
  <cellXfs count="669">
    <xf numFmtId="0" fontId="0" fillId="0" borderId="0" xfId="0"/>
    <xf numFmtId="0" fontId="16" fillId="0" borderId="11" xfId="0" applyFont="1" applyBorder="1" applyAlignment="1">
      <alignment horizontal="left" vertical="top" wrapText="1"/>
    </xf>
    <xf numFmtId="0" fontId="37" fillId="2" borderId="1" xfId="0" applyFont="1" applyFill="1" applyBorder="1"/>
    <xf numFmtId="0" fontId="38" fillId="2" borderId="36" xfId="0" applyFont="1" applyFill="1" applyBorder="1" applyAlignment="1">
      <alignment horizontal="center" vertical="center" wrapText="1"/>
    </xf>
    <xf numFmtId="0" fontId="38" fillId="2" borderId="40" xfId="0" applyFont="1" applyFill="1" applyBorder="1" applyAlignment="1">
      <alignment vertical="center"/>
    </xf>
    <xf numFmtId="0" fontId="38" fillId="8" borderId="41" xfId="0" applyFont="1" applyFill="1" applyBorder="1" applyAlignment="1">
      <alignment horizontal="left" vertical="center" wrapText="1"/>
    </xf>
    <xf numFmtId="0" fontId="38" fillId="2" borderId="42" xfId="0" applyFont="1" applyFill="1" applyBorder="1" applyAlignment="1">
      <alignment vertical="center" wrapText="1"/>
    </xf>
    <xf numFmtId="0" fontId="38" fillId="2" borderId="43" xfId="0" applyFont="1" applyFill="1" applyBorder="1" applyAlignment="1">
      <alignment vertical="center" wrapText="1"/>
    </xf>
    <xf numFmtId="0" fontId="37" fillId="2" borderId="43" xfId="0" applyFont="1" applyFill="1" applyBorder="1" applyAlignment="1">
      <alignment horizontal="left" vertical="center" wrapText="1"/>
    </xf>
    <xf numFmtId="0" fontId="38" fillId="2" borderId="44" xfId="0" applyFont="1" applyFill="1" applyBorder="1" applyAlignment="1">
      <alignment horizontal="left" vertical="center" wrapText="1"/>
    </xf>
    <xf numFmtId="0" fontId="37" fillId="2" borderId="45" xfId="0" applyFont="1" applyFill="1" applyBorder="1"/>
    <xf numFmtId="0" fontId="38" fillId="8" borderId="46" xfId="0" applyFont="1" applyFill="1" applyBorder="1" applyAlignment="1">
      <alignment horizontal="left" vertical="center"/>
    </xf>
    <xf numFmtId="0" fontId="38" fillId="2" borderId="48" xfId="0" applyFont="1" applyFill="1" applyBorder="1" applyAlignment="1">
      <alignment vertical="center" wrapText="1"/>
    </xf>
    <xf numFmtId="0" fontId="38" fillId="2" borderId="49" xfId="0" applyFont="1" applyFill="1" applyBorder="1" applyAlignment="1">
      <alignment vertical="center" wrapText="1"/>
    </xf>
    <xf numFmtId="0" fontId="37" fillId="2" borderId="49" xfId="0" applyFont="1" applyFill="1" applyBorder="1" applyAlignment="1">
      <alignment horizontal="left" vertical="center" wrapText="1"/>
    </xf>
    <xf numFmtId="0" fontId="38" fillId="2" borderId="20" xfId="0" applyFont="1" applyFill="1" applyBorder="1" applyAlignment="1">
      <alignment horizontal="left" vertical="center" wrapText="1"/>
    </xf>
    <xf numFmtId="175" fontId="37" fillId="2" borderId="50" xfId="0" applyNumberFormat="1" applyFont="1" applyFill="1" applyBorder="1" applyAlignment="1">
      <alignment horizontal="center" vertical="center"/>
    </xf>
    <xf numFmtId="0" fontId="38" fillId="8" borderId="51" xfId="0" applyFont="1" applyFill="1" applyBorder="1" applyAlignment="1">
      <alignment horizontal="left" vertical="center" wrapText="1"/>
    </xf>
    <xf numFmtId="0" fontId="38" fillId="2" borderId="53" xfId="0" applyFont="1" applyFill="1" applyBorder="1" applyAlignment="1">
      <alignment vertical="center" wrapText="1"/>
    </xf>
    <xf numFmtId="176" fontId="38" fillId="2" borderId="54" xfId="0" applyNumberFormat="1" applyFont="1" applyFill="1" applyBorder="1" applyAlignment="1">
      <alignment vertical="center" wrapText="1"/>
    </xf>
    <xf numFmtId="0" fontId="38" fillId="2" borderId="34" xfId="0" applyFont="1" applyFill="1" applyBorder="1" applyAlignment="1">
      <alignment vertical="center" wrapText="1"/>
    </xf>
    <xf numFmtId="0" fontId="38" fillId="2" borderId="55" xfId="0" applyFont="1" applyFill="1" applyBorder="1" applyAlignment="1">
      <alignment vertical="center" wrapText="1"/>
    </xf>
    <xf numFmtId="15" fontId="37" fillId="2" borderId="55" xfId="0" applyNumberFormat="1" applyFont="1" applyFill="1" applyBorder="1" applyAlignment="1">
      <alignment wrapText="1"/>
    </xf>
    <xf numFmtId="0" fontId="38" fillId="8" borderId="56" xfId="0" applyFont="1" applyFill="1" applyBorder="1" applyAlignment="1">
      <alignment horizontal="center" vertical="center" wrapText="1"/>
    </xf>
    <xf numFmtId="0" fontId="37" fillId="8" borderId="56" xfId="0" applyFont="1" applyFill="1" applyBorder="1" applyAlignment="1">
      <alignment vertical="center" wrapText="1"/>
    </xf>
    <xf numFmtId="0" fontId="38" fillId="10" borderId="40" xfId="0" applyFont="1" applyFill="1" applyBorder="1" applyAlignment="1">
      <alignment horizontal="center" vertical="center" wrapText="1"/>
    </xf>
    <xf numFmtId="0" fontId="38" fillId="2" borderId="41" xfId="0" applyFont="1" applyFill="1" applyBorder="1" applyAlignment="1">
      <alignment horizontal="center" vertical="center" wrapText="1"/>
    </xf>
    <xf numFmtId="0" fontId="40" fillId="2" borderId="1" xfId="0" applyFont="1" applyFill="1" applyBorder="1"/>
    <xf numFmtId="0" fontId="38" fillId="8" borderId="58" xfId="0" applyFont="1" applyFill="1" applyBorder="1" applyAlignment="1">
      <alignment horizontal="center" vertical="center" wrapText="1"/>
    </xf>
    <xf numFmtId="0" fontId="38" fillId="8" borderId="59" xfId="0" applyFont="1" applyFill="1" applyBorder="1" applyAlignment="1">
      <alignment horizontal="center" vertical="center" wrapText="1"/>
    </xf>
    <xf numFmtId="0" fontId="38" fillId="8" borderId="59" xfId="0" applyFont="1" applyFill="1" applyBorder="1" applyAlignment="1">
      <alignment horizontal="center" vertical="center"/>
    </xf>
    <xf numFmtId="0" fontId="38" fillId="8" borderId="60" xfId="0" applyFont="1" applyFill="1" applyBorder="1" applyAlignment="1">
      <alignment horizontal="center" vertical="center" wrapText="1"/>
    </xf>
    <xf numFmtId="0" fontId="38" fillId="8" borderId="41" xfId="0" applyFont="1" applyFill="1" applyBorder="1" applyAlignment="1">
      <alignment horizontal="center" vertical="center" wrapText="1"/>
    </xf>
    <xf numFmtId="0" fontId="38" fillId="9" borderId="41" xfId="0" applyFont="1" applyFill="1" applyBorder="1" applyAlignment="1">
      <alignment horizontal="center" vertical="center" wrapText="1"/>
    </xf>
    <xf numFmtId="0" fontId="38" fillId="9" borderId="58" xfId="0" applyFont="1" applyFill="1" applyBorder="1" applyAlignment="1">
      <alignment horizontal="center" vertical="center" wrapText="1"/>
    </xf>
    <xf numFmtId="0" fontId="38" fillId="9" borderId="60" xfId="0" applyFont="1" applyFill="1" applyBorder="1" applyAlignment="1">
      <alignment horizontal="center" vertical="center" wrapText="1"/>
    </xf>
    <xf numFmtId="0" fontId="38" fillId="10" borderId="41" xfId="0" applyFont="1" applyFill="1" applyBorder="1" applyAlignment="1">
      <alignment horizontal="center" vertical="center" wrapText="1"/>
    </xf>
    <xf numFmtId="0" fontId="38" fillId="2" borderId="62" xfId="0" applyFont="1" applyFill="1" applyBorder="1" applyAlignment="1">
      <alignment horizontal="center" vertical="center" wrapText="1"/>
    </xf>
    <xf numFmtId="0" fontId="38" fillId="8" borderId="63" xfId="0" applyFont="1" applyFill="1" applyBorder="1" applyAlignment="1">
      <alignment horizontal="center" vertical="center" wrapText="1"/>
    </xf>
    <xf numFmtId="0" fontId="38" fillId="8" borderId="64" xfId="0" applyFont="1" applyFill="1" applyBorder="1" applyAlignment="1">
      <alignment horizontal="center" vertical="center" wrapText="1"/>
    </xf>
    <xf numFmtId="0" fontId="38" fillId="8" borderId="64" xfId="0" applyFont="1" applyFill="1" applyBorder="1" applyAlignment="1">
      <alignment horizontal="center" vertical="center"/>
    </xf>
    <xf numFmtId="0" fontId="38" fillId="8" borderId="65" xfId="0" applyFont="1" applyFill="1" applyBorder="1" applyAlignment="1">
      <alignment horizontal="center" vertical="center" wrapText="1"/>
    </xf>
    <xf numFmtId="0" fontId="38" fillId="8" borderId="53" xfId="0" applyFont="1" applyFill="1" applyBorder="1" applyAlignment="1">
      <alignment horizontal="center" vertical="center" wrapText="1"/>
    </xf>
    <xf numFmtId="0" fontId="38" fillId="8" borderId="35" xfId="0" applyFont="1" applyFill="1" applyBorder="1" applyAlignment="1">
      <alignment horizontal="center" vertical="center" wrapText="1"/>
    </xf>
    <xf numFmtId="0" fontId="38" fillId="9" borderId="66" xfId="0" applyFont="1" applyFill="1" applyBorder="1" applyAlignment="1">
      <alignment horizontal="center" vertical="center" wrapText="1"/>
    </xf>
    <xf numFmtId="0" fontId="38" fillId="9" borderId="67" xfId="0" applyFont="1" applyFill="1" applyBorder="1" applyAlignment="1">
      <alignment horizontal="center" vertical="center" wrapText="1"/>
    </xf>
    <xf numFmtId="0" fontId="38" fillId="9" borderId="56" xfId="0" applyFont="1" applyFill="1" applyBorder="1" applyAlignment="1">
      <alignment horizontal="center" vertical="center" wrapText="1"/>
    </xf>
    <xf numFmtId="0" fontId="38" fillId="9" borderId="63" xfId="0" applyFont="1" applyFill="1" applyBorder="1" applyAlignment="1">
      <alignment horizontal="center" vertical="center" wrapText="1"/>
    </xf>
    <xf numFmtId="0" fontId="38" fillId="9" borderId="65" xfId="0" applyFont="1" applyFill="1" applyBorder="1" applyAlignment="1">
      <alignment horizontal="center" vertical="center" wrapText="1"/>
    </xf>
    <xf numFmtId="0" fontId="38" fillId="10" borderId="56" xfId="0" applyFont="1" applyFill="1" applyBorder="1" applyAlignment="1">
      <alignment horizontal="center" vertical="center" wrapText="1"/>
    </xf>
    <xf numFmtId="0" fontId="38" fillId="2" borderId="56" xfId="0" applyFont="1" applyFill="1" applyBorder="1" applyAlignment="1">
      <alignment horizontal="center" vertical="center" wrapText="1"/>
    </xf>
    <xf numFmtId="0" fontId="37" fillId="0" borderId="68" xfId="0" applyFont="1" applyBorder="1" applyAlignment="1">
      <alignment horizontal="center" vertical="top" wrapText="1"/>
    </xf>
    <xf numFmtId="0" fontId="37" fillId="2" borderId="59" xfId="0" applyFont="1" applyFill="1" applyBorder="1" applyAlignment="1">
      <alignment horizontal="center" vertical="top" wrapText="1"/>
    </xf>
    <xf numFmtId="0" fontId="37" fillId="0" borderId="14" xfId="0" applyFont="1" applyBorder="1" applyAlignment="1">
      <alignment horizontal="center" vertical="top" wrapText="1"/>
    </xf>
    <xf numFmtId="0" fontId="37" fillId="11" borderId="59" xfId="0" applyFont="1" applyFill="1" applyBorder="1" applyAlignment="1">
      <alignment horizontal="center" vertical="top" wrapText="1"/>
    </xf>
    <xf numFmtId="0" fontId="37" fillId="2" borderId="59" xfId="0" applyFont="1" applyFill="1" applyBorder="1" applyAlignment="1">
      <alignment horizontal="left" vertical="top" wrapText="1"/>
    </xf>
    <xf numFmtId="0" fontId="37" fillId="0" borderId="14" xfId="0" applyFont="1" applyBorder="1" applyAlignment="1">
      <alignment horizontal="left" vertical="top" wrapText="1"/>
    </xf>
    <xf numFmtId="0" fontId="37" fillId="2" borderId="69" xfId="0" applyFont="1" applyFill="1" applyBorder="1" applyAlignment="1">
      <alignment horizontal="left" vertical="top" wrapText="1"/>
    </xf>
    <xf numFmtId="9" fontId="37" fillId="0" borderId="31" xfId="0" applyNumberFormat="1" applyFont="1" applyBorder="1" applyAlignment="1">
      <alignment horizontal="center" vertical="top" wrapText="1"/>
    </xf>
    <xf numFmtId="9" fontId="37" fillId="2" borderId="31" xfId="0" applyNumberFormat="1" applyFont="1" applyFill="1" applyBorder="1" applyAlignment="1">
      <alignment horizontal="center" vertical="top" wrapText="1"/>
    </xf>
    <xf numFmtId="174" fontId="37" fillId="2" borderId="10" xfId="0" applyNumberFormat="1" applyFont="1" applyFill="1" applyBorder="1" applyAlignment="1">
      <alignment horizontal="center" vertical="top"/>
    </xf>
    <xf numFmtId="174" fontId="37" fillId="2" borderId="60" xfId="0" applyNumberFormat="1" applyFont="1" applyFill="1" applyBorder="1" applyAlignment="1">
      <alignment horizontal="right" vertical="top"/>
    </xf>
    <xf numFmtId="174" fontId="37" fillId="2" borderId="58" xfId="0" applyNumberFormat="1" applyFont="1" applyFill="1" applyBorder="1" applyAlignment="1">
      <alignment vertical="top"/>
    </xf>
    <xf numFmtId="174" fontId="37" fillId="2" borderId="60" xfId="0" applyNumberFormat="1" applyFont="1" applyFill="1" applyBorder="1" applyAlignment="1">
      <alignment vertical="top"/>
    </xf>
    <xf numFmtId="0" fontId="37" fillId="0" borderId="13" xfId="0" applyFont="1" applyBorder="1" applyAlignment="1">
      <alignment horizontal="center" vertical="top" wrapText="1"/>
    </xf>
    <xf numFmtId="0" fontId="37" fillId="0" borderId="70" xfId="0" applyFont="1" applyBorder="1" applyAlignment="1">
      <alignment horizontal="center" vertical="top" wrapText="1"/>
    </xf>
    <xf numFmtId="0" fontId="37" fillId="2" borderId="41" xfId="0" applyFont="1" applyFill="1" applyBorder="1" applyAlignment="1">
      <alignment horizontal="center" vertical="top"/>
    </xf>
    <xf numFmtId="0" fontId="40" fillId="2" borderId="1" xfId="0" applyFont="1" applyFill="1" applyBorder="1" applyAlignment="1">
      <alignment vertical="top"/>
    </xf>
    <xf numFmtId="0" fontId="37" fillId="2" borderId="1" xfId="0" applyFont="1" applyFill="1" applyBorder="1" applyAlignment="1">
      <alignment vertical="top"/>
    </xf>
    <xf numFmtId="0" fontId="37" fillId="0" borderId="72" xfId="0" applyFont="1" applyBorder="1" applyAlignment="1">
      <alignment horizontal="center" vertical="top" wrapText="1"/>
    </xf>
    <xf numFmtId="0" fontId="37" fillId="2" borderId="22" xfId="0" applyFont="1" applyFill="1" applyBorder="1" applyAlignment="1">
      <alignment horizontal="center" vertical="top" wrapText="1"/>
    </xf>
    <xf numFmtId="0" fontId="37" fillId="0" borderId="12" xfId="0" applyFont="1" applyBorder="1" applyAlignment="1">
      <alignment horizontal="center" vertical="top" wrapText="1"/>
    </xf>
    <xf numFmtId="0" fontId="37" fillId="11" borderId="22" xfId="0" applyFont="1" applyFill="1" applyBorder="1" applyAlignment="1">
      <alignment horizontal="center" vertical="top" wrapText="1"/>
    </xf>
    <xf numFmtId="0" fontId="37" fillId="2" borderId="22" xfId="0" applyFont="1" applyFill="1" applyBorder="1" applyAlignment="1">
      <alignment horizontal="left" vertical="top" wrapText="1"/>
    </xf>
    <xf numFmtId="0" fontId="37" fillId="0" borderId="12" xfId="0" applyFont="1" applyBorder="1" applyAlignment="1">
      <alignment horizontal="left" vertical="top" wrapText="1"/>
    </xf>
    <xf numFmtId="0" fontId="37" fillId="2" borderId="21" xfId="0" applyFont="1" applyFill="1" applyBorder="1" applyAlignment="1">
      <alignment horizontal="left" vertical="top" wrapText="1"/>
    </xf>
    <xf numFmtId="9" fontId="37" fillId="0" borderId="11" xfId="0" applyNumberFormat="1" applyFont="1" applyBorder="1" applyAlignment="1">
      <alignment horizontal="center" vertical="top" wrapText="1"/>
    </xf>
    <xf numFmtId="9" fontId="37" fillId="2" borderId="11" xfId="0" applyNumberFormat="1" applyFont="1" applyFill="1" applyBorder="1" applyAlignment="1">
      <alignment horizontal="center" vertical="top" wrapText="1"/>
    </xf>
    <xf numFmtId="174" fontId="37" fillId="2" borderId="27" xfId="0" applyNumberFormat="1" applyFont="1" applyFill="1" applyBorder="1" applyAlignment="1">
      <alignment horizontal="center" vertical="top"/>
    </xf>
    <xf numFmtId="174" fontId="37" fillId="2" borderId="73" xfId="0" applyNumberFormat="1" applyFont="1" applyFill="1" applyBorder="1" applyAlignment="1">
      <alignment horizontal="right" vertical="top"/>
    </xf>
    <xf numFmtId="174" fontId="37" fillId="2" borderId="74" xfId="0" applyNumberFormat="1" applyFont="1" applyFill="1" applyBorder="1" applyAlignment="1">
      <alignment vertical="top"/>
    </xf>
    <xf numFmtId="174" fontId="37" fillId="2" borderId="73" xfId="0" applyNumberFormat="1" applyFont="1" applyFill="1" applyBorder="1" applyAlignment="1">
      <alignment vertical="top"/>
    </xf>
    <xf numFmtId="0" fontId="37" fillId="0" borderId="15" xfId="0" applyFont="1" applyBorder="1" applyAlignment="1">
      <alignment horizontal="center" vertical="top" wrapText="1"/>
    </xf>
    <xf numFmtId="0" fontId="37" fillId="0" borderId="75" xfId="0" applyFont="1" applyBorder="1" applyAlignment="1">
      <alignment horizontal="center" vertical="top" wrapText="1"/>
    </xf>
    <xf numFmtId="0" fontId="37" fillId="2" borderId="62" xfId="0" applyFont="1" applyFill="1" applyBorder="1" applyAlignment="1">
      <alignment horizontal="center" vertical="top"/>
    </xf>
    <xf numFmtId="0" fontId="37" fillId="0" borderId="3" xfId="0" applyFont="1" applyBorder="1" applyAlignment="1">
      <alignment horizontal="left" vertical="top" wrapText="1"/>
    </xf>
    <xf numFmtId="0" fontId="37" fillId="11" borderId="20" xfId="0" applyFont="1" applyFill="1" applyBorder="1" applyAlignment="1">
      <alignment horizontal="center" vertical="top" wrapText="1"/>
    </xf>
    <xf numFmtId="0" fontId="37" fillId="2" borderId="20" xfId="0" applyFont="1" applyFill="1" applyBorder="1" applyAlignment="1">
      <alignment horizontal="left" vertical="top" wrapText="1"/>
    </xf>
    <xf numFmtId="174" fontId="37" fillId="2" borderId="48" xfId="0" applyNumberFormat="1" applyFont="1" applyFill="1" applyBorder="1" applyAlignment="1">
      <alignment vertical="top"/>
    </xf>
    <xf numFmtId="174" fontId="37" fillId="2" borderId="77" xfId="0" applyNumberFormat="1" applyFont="1" applyFill="1" applyBorder="1" applyAlignment="1">
      <alignment vertical="top"/>
    </xf>
    <xf numFmtId="0" fontId="37" fillId="0" borderId="78" xfId="0" applyFont="1" applyBorder="1" applyAlignment="1">
      <alignment horizontal="center" vertical="top" wrapText="1"/>
    </xf>
    <xf numFmtId="0" fontId="37" fillId="0" borderId="79" xfId="0" applyFont="1" applyBorder="1" applyAlignment="1">
      <alignment horizontal="center" vertical="top" wrapText="1"/>
    </xf>
    <xf numFmtId="0" fontId="37" fillId="0" borderId="80" xfId="0" applyFont="1" applyBorder="1" applyAlignment="1">
      <alignment horizontal="center" vertical="top" wrapText="1"/>
    </xf>
    <xf numFmtId="0" fontId="37" fillId="11" borderId="19" xfId="0" applyFont="1" applyFill="1" applyBorder="1" applyAlignment="1">
      <alignment horizontal="center" vertical="top" wrapText="1"/>
    </xf>
    <xf numFmtId="0" fontId="37" fillId="2" borderId="19" xfId="0" applyFont="1" applyFill="1" applyBorder="1" applyAlignment="1">
      <alignment horizontal="left" vertical="top" wrapText="1"/>
    </xf>
    <xf numFmtId="174" fontId="37" fillId="2" borderId="82" xfId="0" applyNumberFormat="1" applyFont="1" applyFill="1" applyBorder="1" applyAlignment="1">
      <alignment horizontal="right" vertical="top"/>
    </xf>
    <xf numFmtId="174" fontId="37" fillId="2" borderId="50" xfId="0" applyNumberFormat="1" applyFont="1" applyFill="1" applyBorder="1" applyAlignment="1">
      <alignment horizontal="right" vertical="top"/>
    </xf>
    <xf numFmtId="174" fontId="37" fillId="2" borderId="82" xfId="0" applyNumberFormat="1" applyFont="1" applyFill="1" applyBorder="1" applyAlignment="1">
      <alignment vertical="top"/>
    </xf>
    <xf numFmtId="174" fontId="37" fillId="2" borderId="83" xfId="0" applyNumberFormat="1" applyFont="1" applyFill="1" applyBorder="1" applyAlignment="1">
      <alignment vertical="top"/>
    </xf>
    <xf numFmtId="0" fontId="37" fillId="2" borderId="84" xfId="0" applyFont="1" applyFill="1" applyBorder="1" applyAlignment="1">
      <alignment horizontal="center" vertical="top" wrapText="1"/>
    </xf>
    <xf numFmtId="0" fontId="37" fillId="2" borderId="82" xfId="0" applyFont="1" applyFill="1" applyBorder="1" applyAlignment="1">
      <alignment horizontal="center" vertical="top" wrapText="1"/>
    </xf>
    <xf numFmtId="0" fontId="37" fillId="2" borderId="83" xfId="0" applyFont="1" applyFill="1" applyBorder="1" applyAlignment="1">
      <alignment horizontal="center" vertical="top" wrapText="1"/>
    </xf>
    <xf numFmtId="177" fontId="37" fillId="2" borderId="1" xfId="0" applyNumberFormat="1" applyFont="1" applyFill="1" applyBorder="1" applyAlignment="1">
      <alignment vertical="top"/>
    </xf>
    <xf numFmtId="172" fontId="37" fillId="2" borderId="1" xfId="0" applyNumberFormat="1" applyFont="1" applyFill="1" applyBorder="1" applyAlignment="1">
      <alignment vertical="top"/>
    </xf>
    <xf numFmtId="174" fontId="37" fillId="2" borderId="74" xfId="0" applyNumberFormat="1" applyFont="1" applyFill="1" applyBorder="1" applyAlignment="1">
      <alignment horizontal="right" vertical="top"/>
    </xf>
    <xf numFmtId="0" fontId="37" fillId="2" borderId="85" xfId="0" applyFont="1" applyFill="1" applyBorder="1" applyAlignment="1">
      <alignment horizontal="center" vertical="top" wrapText="1"/>
    </xf>
    <xf numFmtId="0" fontId="37" fillId="2" borderId="48" xfId="0" applyFont="1" applyFill="1" applyBorder="1" applyAlignment="1">
      <alignment horizontal="center" vertical="top" wrapText="1"/>
    </xf>
    <xf numFmtId="0" fontId="37" fillId="2" borderId="77" xfId="0" applyFont="1" applyFill="1" applyBorder="1" applyAlignment="1">
      <alignment horizontal="center" vertical="top" wrapText="1"/>
    </xf>
    <xf numFmtId="0" fontId="40" fillId="2" borderId="1" xfId="0" applyFont="1" applyFill="1" applyBorder="1" applyAlignment="1">
      <alignment horizontal="center" vertical="top"/>
    </xf>
    <xf numFmtId="0" fontId="37" fillId="2" borderId="1" xfId="0" applyFont="1" applyFill="1" applyBorder="1" applyAlignment="1">
      <alignment horizontal="center" vertical="top"/>
    </xf>
    <xf numFmtId="174" fontId="37" fillId="0" borderId="7" xfId="0" applyNumberFormat="1" applyFont="1" applyBorder="1" applyAlignment="1">
      <alignment horizontal="center" vertical="top"/>
    </xf>
    <xf numFmtId="174" fontId="41" fillId="2" borderId="82" xfId="0" applyNumberFormat="1" applyFont="1" applyFill="1" applyBorder="1" applyAlignment="1">
      <alignment horizontal="right" vertical="center"/>
    </xf>
    <xf numFmtId="174" fontId="41" fillId="2" borderId="83" xfId="0" applyNumberFormat="1" applyFont="1" applyFill="1" applyBorder="1" applyAlignment="1">
      <alignment horizontal="right" vertical="center"/>
    </xf>
    <xf numFmtId="174" fontId="37" fillId="0" borderId="9" xfId="0" applyNumberFormat="1" applyFont="1" applyBorder="1" applyAlignment="1">
      <alignment horizontal="center" vertical="top"/>
    </xf>
    <xf numFmtId="174" fontId="42" fillId="2" borderId="74" xfId="0" applyNumberFormat="1" applyFont="1" applyFill="1" applyBorder="1" applyAlignment="1">
      <alignment horizontal="right" vertical="center"/>
    </xf>
    <xf numFmtId="174" fontId="42" fillId="2" borderId="73" xfId="0" applyNumberFormat="1" applyFont="1" applyFill="1" applyBorder="1" applyAlignment="1">
      <alignment horizontal="right" vertical="center"/>
    </xf>
    <xf numFmtId="165" fontId="37" fillId="0" borderId="7" xfId="0" applyNumberFormat="1" applyFont="1" applyBorder="1" applyAlignment="1">
      <alignment horizontal="center" vertical="top"/>
    </xf>
    <xf numFmtId="174" fontId="37" fillId="2" borderId="50" xfId="0" applyNumberFormat="1" applyFont="1" applyFill="1" applyBorder="1" applyAlignment="1">
      <alignment vertical="top"/>
    </xf>
    <xf numFmtId="174" fontId="41" fillId="2" borderId="86" xfId="0" applyNumberFormat="1" applyFont="1" applyFill="1" applyBorder="1" applyAlignment="1">
      <alignment vertical="top"/>
    </xf>
    <xf numFmtId="174" fontId="41" fillId="2" borderId="83" xfId="0" applyNumberFormat="1" applyFont="1" applyFill="1" applyBorder="1" applyAlignment="1">
      <alignment vertical="top"/>
    </xf>
    <xf numFmtId="165" fontId="37" fillId="0" borderId="9" xfId="0" applyNumberFormat="1" applyFont="1" applyBorder="1" applyAlignment="1">
      <alignment horizontal="center" vertical="top"/>
    </xf>
    <xf numFmtId="174" fontId="41" fillId="2" borderId="87" xfId="0" applyNumberFormat="1" applyFont="1" applyFill="1" applyBorder="1" applyAlignment="1">
      <alignment vertical="top"/>
    </xf>
    <xf numFmtId="174" fontId="41" fillId="2" borderId="77" xfId="0" applyNumberFormat="1" applyFont="1" applyFill="1" applyBorder="1" applyAlignment="1">
      <alignment vertical="top"/>
    </xf>
    <xf numFmtId="174" fontId="42" fillId="2" borderId="48" xfId="0" applyNumberFormat="1" applyFont="1" applyFill="1" applyBorder="1" applyAlignment="1">
      <alignment vertical="top"/>
    </xf>
    <xf numFmtId="174" fontId="42" fillId="2" borderId="77" xfId="0" applyNumberFormat="1" applyFont="1" applyFill="1" applyBorder="1" applyAlignment="1">
      <alignment vertical="top"/>
    </xf>
    <xf numFmtId="174" fontId="41" fillId="2" borderId="82" xfId="0" applyNumberFormat="1" applyFont="1" applyFill="1" applyBorder="1" applyAlignment="1">
      <alignment vertical="top"/>
    </xf>
    <xf numFmtId="0" fontId="37" fillId="0" borderId="88" xfId="0" applyFont="1" applyBorder="1" applyAlignment="1">
      <alignment horizontal="center" vertical="top" wrapText="1"/>
    </xf>
    <xf numFmtId="0" fontId="37" fillId="2" borderId="64" xfId="0" applyFont="1" applyFill="1" applyBorder="1" applyAlignment="1">
      <alignment horizontal="center" vertical="top" wrapText="1"/>
    </xf>
    <xf numFmtId="0" fontId="37" fillId="0" borderId="89" xfId="0" applyFont="1" applyBorder="1" applyAlignment="1">
      <alignment horizontal="center" vertical="top" wrapText="1"/>
    </xf>
    <xf numFmtId="0" fontId="37" fillId="11" borderId="64" xfId="0" applyFont="1" applyFill="1" applyBorder="1" applyAlignment="1">
      <alignment horizontal="center" vertical="top" wrapText="1"/>
    </xf>
    <xf numFmtId="0" fontId="37" fillId="2" borderId="64" xfId="0" applyFont="1" applyFill="1" applyBorder="1" applyAlignment="1">
      <alignment horizontal="left" vertical="top" wrapText="1"/>
    </xf>
    <xf numFmtId="0" fontId="37" fillId="0" borderId="89" xfId="0" applyFont="1" applyBorder="1" applyAlignment="1">
      <alignment horizontal="left" vertical="top" wrapText="1"/>
    </xf>
    <xf numFmtId="0" fontId="37" fillId="2" borderId="90" xfId="0" applyFont="1" applyFill="1" applyBorder="1" applyAlignment="1">
      <alignment horizontal="left" vertical="top" wrapText="1"/>
    </xf>
    <xf numFmtId="9" fontId="37" fillId="0" borderId="34" xfId="0" applyNumberFormat="1" applyFont="1" applyBorder="1" applyAlignment="1">
      <alignment horizontal="center" vertical="top" wrapText="1"/>
    </xf>
    <xf numFmtId="9" fontId="37" fillId="2" borderId="34" xfId="0" applyNumberFormat="1" applyFont="1" applyFill="1" applyBorder="1" applyAlignment="1">
      <alignment horizontal="center" vertical="top" wrapText="1"/>
    </xf>
    <xf numFmtId="0" fontId="37" fillId="2" borderId="56" xfId="0" applyFont="1" applyFill="1" applyBorder="1" applyAlignment="1">
      <alignment horizontal="center" vertical="top" wrapText="1"/>
    </xf>
    <xf numFmtId="0" fontId="37" fillId="2" borderId="63" xfId="0" applyFont="1" applyFill="1" applyBorder="1" applyAlignment="1">
      <alignment horizontal="center" vertical="top" wrapText="1"/>
    </xf>
    <xf numFmtId="0" fontId="37" fillId="2" borderId="65" xfId="0" applyFont="1" applyFill="1" applyBorder="1" applyAlignment="1">
      <alignment horizontal="center" vertical="top" wrapText="1"/>
    </xf>
    <xf numFmtId="0" fontId="37" fillId="2" borderId="85" xfId="0" applyFont="1" applyFill="1" applyBorder="1" applyAlignment="1">
      <alignment horizontal="center" vertical="top"/>
    </xf>
    <xf numFmtId="0" fontId="37" fillId="11" borderId="31" xfId="0" applyFont="1" applyFill="1" applyBorder="1" applyAlignment="1">
      <alignment horizontal="center" vertical="top" wrapText="1"/>
    </xf>
    <xf numFmtId="0" fontId="37" fillId="2" borderId="31" xfId="0" applyFont="1" applyFill="1" applyBorder="1" applyAlignment="1">
      <alignment vertical="top" wrapText="1"/>
    </xf>
    <xf numFmtId="9" fontId="37" fillId="0" borderId="8" xfId="0" applyNumberFormat="1" applyFont="1" applyBorder="1" applyAlignment="1">
      <alignment horizontal="center" vertical="top" wrapText="1"/>
    </xf>
    <xf numFmtId="9" fontId="37" fillId="2" borderId="20" xfId="0" applyNumberFormat="1" applyFont="1" applyFill="1" applyBorder="1" applyAlignment="1">
      <alignment horizontal="center" vertical="top" wrapText="1"/>
    </xf>
    <xf numFmtId="165" fontId="37" fillId="0" borderId="11" xfId="0" applyNumberFormat="1" applyFont="1" applyBorder="1" applyAlignment="1">
      <alignment horizontal="left" vertical="top"/>
    </xf>
    <xf numFmtId="174" fontId="41" fillId="2" borderId="91" xfId="0" applyNumberFormat="1" applyFont="1" applyFill="1" applyBorder="1" applyAlignment="1">
      <alignment vertical="top"/>
    </xf>
    <xf numFmtId="174" fontId="41" fillId="2" borderId="92" xfId="0" applyNumberFormat="1" applyFont="1" applyFill="1" applyBorder="1" applyAlignment="1">
      <alignment vertical="top"/>
    </xf>
    <xf numFmtId="0" fontId="37" fillId="2" borderId="49" xfId="0" applyFont="1" applyFill="1" applyBorder="1" applyAlignment="1">
      <alignment horizontal="left" vertical="top" wrapText="1"/>
    </xf>
    <xf numFmtId="0" fontId="37" fillId="2" borderId="93" xfId="0" applyFont="1" applyFill="1" applyBorder="1" applyAlignment="1">
      <alignment horizontal="left" vertical="top" wrapText="1"/>
    </xf>
    <xf numFmtId="0" fontId="37" fillId="2" borderId="92" xfId="0" applyFont="1" applyFill="1" applyBorder="1" applyAlignment="1">
      <alignment horizontal="center" vertical="top" wrapText="1"/>
    </xf>
    <xf numFmtId="0" fontId="37" fillId="2" borderId="84" xfId="0" applyFont="1" applyFill="1" applyBorder="1" applyAlignment="1">
      <alignment horizontal="center" vertical="top"/>
    </xf>
    <xf numFmtId="0" fontId="37" fillId="2" borderId="64" xfId="0" applyFont="1" applyFill="1" applyBorder="1" applyAlignment="1">
      <alignment vertical="top" wrapText="1"/>
    </xf>
    <xf numFmtId="174" fontId="37" fillId="2" borderId="65" xfId="0" applyNumberFormat="1" applyFont="1" applyFill="1" applyBorder="1" applyAlignment="1">
      <alignment vertical="top"/>
    </xf>
    <xf numFmtId="174" fontId="41" fillId="2" borderId="53" xfId="0" applyNumberFormat="1" applyFont="1" applyFill="1" applyBorder="1" applyAlignment="1">
      <alignment vertical="top"/>
    </xf>
    <xf numFmtId="174" fontId="41" fillId="2" borderId="35" xfId="0" applyNumberFormat="1" applyFont="1" applyFill="1" applyBorder="1" applyAlignment="1">
      <alignment vertical="top"/>
    </xf>
    <xf numFmtId="0" fontId="37" fillId="2" borderId="54" xfId="0" applyFont="1" applyFill="1" applyBorder="1" applyAlignment="1">
      <alignment vertical="top" wrapText="1"/>
    </xf>
    <xf numFmtId="0" fontId="37" fillId="2" borderId="34" xfId="0" applyFont="1" applyFill="1" applyBorder="1" applyAlignment="1">
      <alignment vertical="top" wrapText="1"/>
    </xf>
    <xf numFmtId="0" fontId="37" fillId="2" borderId="35" xfId="0" applyFont="1" applyFill="1" applyBorder="1" applyAlignment="1">
      <alignment horizontal="center" vertical="top" wrapText="1"/>
    </xf>
    <xf numFmtId="0" fontId="37" fillId="2" borderId="56" xfId="0" applyFont="1" applyFill="1" applyBorder="1" applyAlignment="1">
      <alignment horizontal="center" vertical="top"/>
    </xf>
    <xf numFmtId="0" fontId="38" fillId="8" borderId="83" xfId="0" applyFont="1" applyFill="1" applyBorder="1" applyAlignment="1">
      <alignment horizontal="center" vertical="center" wrapText="1"/>
    </xf>
    <xf numFmtId="0" fontId="37" fillId="2" borderId="31" xfId="0" applyFont="1" applyFill="1" applyBorder="1" applyAlignment="1">
      <alignment horizontal="left" vertical="top" wrapText="1"/>
    </xf>
    <xf numFmtId="9" fontId="37" fillId="0" borderId="31" xfId="0" applyNumberFormat="1" applyFont="1" applyBorder="1" applyAlignment="1">
      <alignment horizontal="center" vertical="top"/>
    </xf>
    <xf numFmtId="9" fontId="37" fillId="2" borderId="31" xfId="0" applyNumberFormat="1" applyFont="1" applyFill="1" applyBorder="1" applyAlignment="1">
      <alignment horizontal="center" vertical="top"/>
    </xf>
    <xf numFmtId="165" fontId="37" fillId="0" borderId="3" xfId="0" applyNumberFormat="1" applyFont="1" applyBorder="1" applyAlignment="1">
      <alignment horizontal="left" vertical="top"/>
    </xf>
    <xf numFmtId="174" fontId="37" fillId="2" borderId="11" xfId="0" applyNumberFormat="1" applyFont="1" applyFill="1" applyBorder="1" applyAlignment="1">
      <alignment horizontal="center" vertical="top"/>
    </xf>
    <xf numFmtId="174" fontId="37" fillId="2" borderId="93" xfId="0" applyNumberFormat="1" applyFont="1" applyFill="1" applyBorder="1" applyAlignment="1">
      <alignment horizontal="right" vertical="top"/>
    </xf>
    <xf numFmtId="174" fontId="37" fillId="2" borderId="92" xfId="0" applyNumberFormat="1" applyFont="1" applyFill="1" applyBorder="1" applyAlignment="1">
      <alignment horizontal="right" vertical="top"/>
    </xf>
    <xf numFmtId="0" fontId="37" fillId="2" borderId="92" xfId="0" applyFont="1" applyFill="1" applyBorder="1" applyAlignment="1">
      <alignment vertical="top" wrapText="1"/>
    </xf>
    <xf numFmtId="0" fontId="37" fillId="11" borderId="11" xfId="0" applyFont="1" applyFill="1" applyBorder="1" applyAlignment="1">
      <alignment horizontal="center" vertical="top" wrapText="1"/>
    </xf>
    <xf numFmtId="0" fontId="37" fillId="2" borderId="11" xfId="0" applyFont="1" applyFill="1" applyBorder="1" applyAlignment="1">
      <alignment horizontal="left" vertical="top" wrapText="1"/>
    </xf>
    <xf numFmtId="174" fontId="37" fillId="2" borderId="16" xfId="0" applyNumberFormat="1" applyFont="1" applyFill="1" applyBorder="1" applyAlignment="1">
      <alignment horizontal="right" vertical="top"/>
    </xf>
    <xf numFmtId="174" fontId="37" fillId="2" borderId="26" xfId="0" applyNumberFormat="1" applyFont="1" applyFill="1" applyBorder="1" applyAlignment="1">
      <alignment horizontal="right" vertical="top"/>
    </xf>
    <xf numFmtId="0" fontId="37" fillId="2" borderId="16" xfId="0" applyFont="1" applyFill="1" applyBorder="1" applyAlignment="1">
      <alignment horizontal="left" vertical="top" wrapText="1"/>
    </xf>
    <xf numFmtId="0" fontId="37" fillId="2" borderId="26" xfId="0" applyFont="1" applyFill="1" applyBorder="1" applyAlignment="1">
      <alignment vertical="top" wrapText="1"/>
    </xf>
    <xf numFmtId="174" fontId="37" fillId="0" borderId="94" xfId="0" applyNumberFormat="1" applyFont="1" applyBorder="1" applyAlignment="1">
      <alignment horizontal="center" vertical="top"/>
    </xf>
    <xf numFmtId="174" fontId="37" fillId="2" borderId="18" xfId="0" applyNumberFormat="1" applyFont="1" applyFill="1" applyBorder="1" applyAlignment="1">
      <alignment horizontal="right" vertical="top"/>
    </xf>
    <xf numFmtId="174" fontId="37" fillId="2" borderId="83" xfId="0" applyNumberFormat="1" applyFont="1" applyFill="1" applyBorder="1" applyAlignment="1">
      <alignment horizontal="right" vertical="top"/>
    </xf>
    <xf numFmtId="0" fontId="37" fillId="2" borderId="19" xfId="0" applyFont="1" applyFill="1" applyBorder="1" applyAlignment="1">
      <alignment horizontal="center" vertical="top" wrapText="1"/>
    </xf>
    <xf numFmtId="174" fontId="37" fillId="2" borderId="49" xfId="0" applyNumberFormat="1" applyFont="1" applyFill="1" applyBorder="1" applyAlignment="1">
      <alignment horizontal="right" vertical="top"/>
    </xf>
    <xf numFmtId="174" fontId="37" fillId="2" borderId="77" xfId="0" applyNumberFormat="1" applyFont="1" applyFill="1" applyBorder="1" applyAlignment="1">
      <alignment horizontal="right" vertical="top"/>
    </xf>
    <xf numFmtId="0" fontId="37" fillId="2" borderId="20" xfId="0" applyFont="1" applyFill="1" applyBorder="1" applyAlignment="1">
      <alignment horizontal="center" vertical="top" wrapText="1"/>
    </xf>
    <xf numFmtId="165" fontId="37" fillId="0" borderId="11" xfId="0" applyNumberFormat="1" applyFont="1" applyBorder="1" applyAlignment="1">
      <alignment horizontal="center" vertical="top"/>
    </xf>
    <xf numFmtId="174" fontId="37" fillId="2" borderId="95" xfId="0" applyNumberFormat="1" applyFont="1" applyFill="1" applyBorder="1" applyAlignment="1">
      <alignment horizontal="right" vertical="top"/>
    </xf>
    <xf numFmtId="0" fontId="37" fillId="0" borderId="8" xfId="0" applyFont="1" applyBorder="1" applyAlignment="1">
      <alignment horizontal="center" vertical="top" wrapText="1"/>
    </xf>
    <xf numFmtId="0" fontId="37" fillId="0" borderId="8" xfId="0" applyFont="1" applyBorder="1" applyAlignment="1">
      <alignment horizontal="left" vertical="top" wrapText="1"/>
    </xf>
    <xf numFmtId="174" fontId="37" fillId="2" borderId="96" xfId="0" applyNumberFormat="1" applyFont="1" applyFill="1" applyBorder="1" applyAlignment="1">
      <alignment horizontal="right" vertical="top"/>
    </xf>
    <xf numFmtId="0" fontId="37" fillId="0" borderId="97" xfId="0" applyFont="1" applyBorder="1" applyAlignment="1">
      <alignment horizontal="center" vertical="top" wrapText="1"/>
    </xf>
    <xf numFmtId="0" fontId="37" fillId="0" borderId="2" xfId="0" applyFont="1" applyBorder="1" applyAlignment="1">
      <alignment horizontal="center" vertical="top" wrapText="1"/>
    </xf>
    <xf numFmtId="0" fontId="37" fillId="2" borderId="98" xfId="0" applyFont="1" applyFill="1" applyBorder="1" applyAlignment="1">
      <alignment horizontal="center" vertical="top" wrapText="1"/>
    </xf>
    <xf numFmtId="0" fontId="37" fillId="0" borderId="11" xfId="0" applyFont="1" applyBorder="1" applyAlignment="1">
      <alignment horizontal="center" vertical="top" wrapText="1"/>
    </xf>
    <xf numFmtId="174" fontId="41" fillId="2" borderId="99" xfId="0" applyNumberFormat="1" applyFont="1" applyFill="1" applyBorder="1" applyAlignment="1">
      <alignment horizontal="right" vertical="top"/>
    </xf>
    <xf numFmtId="174" fontId="41" fillId="2" borderId="73" xfId="0" applyNumberFormat="1" applyFont="1" applyFill="1" applyBorder="1" applyAlignment="1">
      <alignment horizontal="right" vertical="top"/>
    </xf>
    <xf numFmtId="0" fontId="37" fillId="2" borderId="100" xfId="0" applyFont="1" applyFill="1" applyBorder="1" applyAlignment="1">
      <alignment horizontal="center" vertical="top" wrapText="1"/>
    </xf>
    <xf numFmtId="165" fontId="37" fillId="0" borderId="2" xfId="0" applyNumberFormat="1" applyFont="1" applyBorder="1" applyAlignment="1">
      <alignment horizontal="center" vertical="top"/>
    </xf>
    <xf numFmtId="165" fontId="37" fillId="0" borderId="12" xfId="0" applyNumberFormat="1" applyFont="1" applyBorder="1" applyAlignment="1">
      <alignment horizontal="center" vertical="top"/>
    </xf>
    <xf numFmtId="174" fontId="37" fillId="2" borderId="99" xfId="0" applyNumberFormat="1" applyFont="1" applyFill="1" applyBorder="1" applyAlignment="1">
      <alignment horizontal="right" vertical="top"/>
    </xf>
    <xf numFmtId="0" fontId="37" fillId="2" borderId="74" xfId="0" applyFont="1" applyFill="1" applyBorder="1" applyAlignment="1">
      <alignment horizontal="center" vertical="top" wrapText="1"/>
    </xf>
    <xf numFmtId="0" fontId="37" fillId="2" borderId="73" xfId="0" applyFont="1" applyFill="1" applyBorder="1" applyAlignment="1">
      <alignment horizontal="center" vertical="top" wrapText="1"/>
    </xf>
    <xf numFmtId="165" fontId="37" fillId="0" borderId="8" xfId="0" applyNumberFormat="1" applyFont="1" applyBorder="1" applyAlignment="1">
      <alignment horizontal="center" vertical="top"/>
    </xf>
    <xf numFmtId="9" fontId="37" fillId="0" borderId="2" xfId="0" applyNumberFormat="1" applyFont="1" applyBorder="1" applyAlignment="1">
      <alignment horizontal="center" vertical="top" wrapText="1"/>
    </xf>
    <xf numFmtId="9" fontId="37" fillId="2" borderId="19" xfId="0" applyNumberFormat="1" applyFont="1" applyFill="1" applyBorder="1" applyAlignment="1">
      <alignment horizontal="center" vertical="top" wrapText="1"/>
    </xf>
    <xf numFmtId="0" fontId="37" fillId="12" borderId="22" xfId="0" applyFont="1" applyFill="1" applyBorder="1" applyAlignment="1">
      <alignment horizontal="center" vertical="top" wrapText="1"/>
    </xf>
    <xf numFmtId="0" fontId="30" fillId="0" borderId="11" xfId="0" applyFont="1" applyBorder="1" applyAlignment="1">
      <alignment vertical="top" wrapText="1"/>
    </xf>
    <xf numFmtId="172" fontId="37" fillId="0" borderId="11" xfId="0" applyNumberFormat="1" applyFont="1" applyBorder="1" applyAlignment="1">
      <alignment horizontal="center" vertical="top"/>
    </xf>
    <xf numFmtId="174" fontId="37" fillId="0" borderId="11" xfId="0" applyNumberFormat="1" applyFont="1" applyBorder="1" applyAlignment="1">
      <alignment horizontal="center" vertical="top"/>
    </xf>
    <xf numFmtId="0" fontId="37" fillId="0" borderId="70" xfId="0" applyFont="1" applyBorder="1" applyAlignment="1">
      <alignment horizontal="center" vertical="top"/>
    </xf>
    <xf numFmtId="0" fontId="37" fillId="0" borderId="13" xfId="0" applyFont="1" applyBorder="1" applyAlignment="1">
      <alignment horizontal="center" vertical="top"/>
    </xf>
    <xf numFmtId="0" fontId="30" fillId="2" borderId="11" xfId="0" applyFont="1" applyFill="1" applyBorder="1" applyAlignment="1">
      <alignment horizontal="left" vertical="top" wrapText="1"/>
    </xf>
    <xf numFmtId="0" fontId="37" fillId="0" borderId="75" xfId="0" applyFont="1" applyBorder="1" applyAlignment="1">
      <alignment horizontal="center" vertical="top"/>
    </xf>
    <xf numFmtId="0" fontId="37" fillId="0" borderId="15" xfId="0" applyFont="1" applyBorder="1" applyAlignment="1">
      <alignment horizontal="center" vertical="top"/>
    </xf>
    <xf numFmtId="0" fontId="37" fillId="12" borderId="64" xfId="0" applyFont="1" applyFill="1" applyBorder="1" applyAlignment="1">
      <alignment horizontal="center" vertical="top" wrapText="1"/>
    </xf>
    <xf numFmtId="0" fontId="37" fillId="2" borderId="67" xfId="0" applyFont="1" applyFill="1" applyBorder="1" applyAlignment="1">
      <alignment horizontal="center" vertical="top" wrapText="1"/>
    </xf>
    <xf numFmtId="0" fontId="37" fillId="0" borderId="101" xfId="0" applyFont="1" applyBorder="1" applyAlignment="1">
      <alignment horizontal="center" vertical="top"/>
    </xf>
    <xf numFmtId="0" fontId="37" fillId="0" borderId="17" xfId="0" applyFont="1" applyBorder="1" applyAlignment="1">
      <alignment horizontal="center" vertical="top"/>
    </xf>
    <xf numFmtId="0" fontId="38" fillId="8" borderId="62" xfId="0" applyFont="1" applyFill="1" applyBorder="1" applyAlignment="1">
      <alignment horizontal="center" vertical="center" wrapText="1"/>
    </xf>
    <xf numFmtId="0" fontId="38" fillId="8" borderId="74" xfId="0" applyFont="1" applyFill="1" applyBorder="1" applyAlignment="1">
      <alignment horizontal="center" vertical="center" wrapText="1"/>
    </xf>
    <xf numFmtId="0" fontId="38" fillId="8" borderId="73" xfId="0" applyFont="1" applyFill="1" applyBorder="1" applyAlignment="1">
      <alignment horizontal="center" vertical="center" wrapText="1"/>
    </xf>
    <xf numFmtId="0" fontId="38" fillId="9" borderId="62" xfId="0" applyFont="1" applyFill="1" applyBorder="1" applyAlignment="1">
      <alignment horizontal="center" vertical="center" wrapText="1"/>
    </xf>
    <xf numFmtId="0" fontId="38" fillId="9" borderId="74" xfId="0" applyFont="1" applyFill="1" applyBorder="1" applyAlignment="1">
      <alignment horizontal="center" vertical="center" wrapText="1"/>
    </xf>
    <xf numFmtId="0" fontId="38" fillId="9" borderId="73" xfId="0" applyFont="1" applyFill="1" applyBorder="1" applyAlignment="1">
      <alignment horizontal="center" vertical="center" wrapText="1"/>
    </xf>
    <xf numFmtId="174" fontId="37" fillId="2" borderId="105" xfId="0" applyNumberFormat="1" applyFont="1" applyFill="1" applyBorder="1" applyAlignment="1">
      <alignment vertical="top"/>
    </xf>
    <xf numFmtId="174" fontId="37" fillId="2" borderId="41" xfId="0" applyNumberFormat="1" applyFont="1" applyFill="1" applyBorder="1" applyAlignment="1">
      <alignment vertical="top"/>
    </xf>
    <xf numFmtId="174" fontId="37" fillId="2" borderId="91" xfId="0" applyNumberFormat="1" applyFont="1" applyFill="1" applyBorder="1" applyAlignment="1">
      <alignment vertical="top"/>
    </xf>
    <xf numFmtId="174" fontId="37" fillId="2" borderId="92" xfId="0" applyNumberFormat="1" applyFont="1" applyFill="1" applyBorder="1" applyAlignment="1">
      <alignment vertical="top"/>
    </xf>
    <xf numFmtId="174" fontId="37" fillId="2" borderId="62" xfId="0" applyNumberFormat="1" applyFont="1" applyFill="1" applyBorder="1" applyAlignment="1">
      <alignment vertical="top"/>
    </xf>
    <xf numFmtId="174" fontId="37" fillId="2" borderId="25" xfId="0" applyNumberFormat="1" applyFont="1" applyFill="1" applyBorder="1" applyAlignment="1">
      <alignment vertical="top"/>
    </xf>
    <xf numFmtId="174" fontId="37" fillId="2" borderId="26" xfId="0" applyNumberFormat="1" applyFont="1" applyFill="1" applyBorder="1" applyAlignment="1">
      <alignment vertical="top"/>
    </xf>
    <xf numFmtId="0" fontId="37" fillId="2" borderId="26" xfId="0" applyFont="1" applyFill="1" applyBorder="1" applyAlignment="1">
      <alignment horizontal="center" vertical="top" wrapText="1"/>
    </xf>
    <xf numFmtId="174" fontId="37" fillId="2" borderId="106" xfId="0" applyNumberFormat="1" applyFont="1" applyFill="1" applyBorder="1" applyAlignment="1">
      <alignment vertical="top"/>
    </xf>
    <xf numFmtId="0" fontId="37" fillId="0" borderId="5" xfId="0" applyFont="1" applyBorder="1" applyAlignment="1">
      <alignment vertical="top" wrapText="1"/>
    </xf>
    <xf numFmtId="0" fontId="37" fillId="0" borderId="11" xfId="0" applyFont="1" applyBorder="1" applyAlignment="1">
      <alignment vertical="top" wrapText="1"/>
    </xf>
    <xf numFmtId="0" fontId="37" fillId="2" borderId="18" xfId="0" applyFont="1" applyFill="1" applyBorder="1" applyAlignment="1">
      <alignment horizontal="left" vertical="top" wrapText="1"/>
    </xf>
    <xf numFmtId="174" fontId="37" fillId="2" borderId="84" xfId="0" applyNumberFormat="1" applyFont="1" applyFill="1" applyBorder="1" applyAlignment="1">
      <alignment horizontal="center" vertical="top"/>
    </xf>
    <xf numFmtId="0" fontId="37" fillId="2" borderId="58" xfId="0" applyFont="1" applyFill="1" applyBorder="1" applyAlignment="1">
      <alignment horizontal="center" vertical="top" wrapText="1"/>
    </xf>
    <xf numFmtId="0" fontId="37" fillId="2" borderId="60" xfId="0" applyFont="1" applyFill="1" applyBorder="1" applyAlignment="1">
      <alignment vertical="top" wrapText="1"/>
    </xf>
    <xf numFmtId="174" fontId="37" fillId="2" borderId="85" xfId="0" applyNumberFormat="1" applyFont="1" applyFill="1" applyBorder="1" applyAlignment="1">
      <alignment horizontal="center" vertical="top"/>
    </xf>
    <xf numFmtId="0" fontId="37" fillId="11" borderId="34" xfId="0" applyFont="1" applyFill="1" applyBorder="1" applyAlignment="1">
      <alignment horizontal="center" vertical="top" wrapText="1"/>
    </xf>
    <xf numFmtId="174" fontId="37" fillId="2" borderId="56" xfId="0" applyNumberFormat="1" applyFont="1" applyFill="1" applyBorder="1" applyAlignment="1">
      <alignment vertical="top"/>
    </xf>
    <xf numFmtId="174" fontId="37" fillId="2" borderId="53" xfId="0" applyNumberFormat="1" applyFont="1" applyFill="1" applyBorder="1" applyAlignment="1">
      <alignment vertical="top"/>
    </xf>
    <xf numFmtId="174" fontId="37" fillId="2" borderId="35" xfId="0" applyNumberFormat="1" applyFont="1" applyFill="1" applyBorder="1" applyAlignment="1">
      <alignment vertical="top"/>
    </xf>
    <xf numFmtId="0" fontId="38" fillId="13" borderId="36" xfId="0" applyFont="1" applyFill="1" applyBorder="1" applyAlignment="1">
      <alignment horizontal="center" vertical="center" wrapText="1"/>
    </xf>
    <xf numFmtId="0" fontId="37" fillId="13" borderId="36" xfId="0" applyFont="1" applyFill="1" applyBorder="1" applyAlignment="1">
      <alignment horizontal="left" vertical="center" wrapText="1"/>
    </xf>
    <xf numFmtId="0" fontId="37" fillId="13" borderId="36" xfId="0" applyFont="1" applyFill="1" applyBorder="1" applyAlignment="1">
      <alignment horizontal="center" vertical="center" wrapText="1"/>
    </xf>
    <xf numFmtId="0" fontId="37" fillId="13" borderId="36" xfId="0" applyFont="1" applyFill="1" applyBorder="1" applyAlignment="1">
      <alignment horizontal="center" vertical="top" wrapText="1"/>
    </xf>
    <xf numFmtId="0" fontId="37" fillId="13" borderId="36" xfId="0" applyFont="1" applyFill="1" applyBorder="1" applyAlignment="1">
      <alignment vertical="center" wrapText="1"/>
    </xf>
    <xf numFmtId="174" fontId="38" fillId="13" borderId="56" xfId="0" applyNumberFormat="1" applyFont="1" applyFill="1" applyBorder="1" applyAlignment="1">
      <alignment horizontal="right" vertical="center"/>
    </xf>
    <xf numFmtId="0" fontId="37" fillId="13" borderId="107" xfId="0" applyFont="1" applyFill="1" applyBorder="1"/>
    <xf numFmtId="0" fontId="37" fillId="13" borderId="45" xfId="0" applyFont="1" applyFill="1" applyBorder="1"/>
    <xf numFmtId="0" fontId="37" fillId="13" borderId="36" xfId="0" applyFont="1" applyFill="1" applyBorder="1"/>
    <xf numFmtId="0" fontId="38" fillId="8" borderId="85" xfId="0" applyFont="1" applyFill="1" applyBorder="1" applyAlignment="1">
      <alignment horizontal="center" vertical="center"/>
    </xf>
    <xf numFmtId="0" fontId="38" fillId="8" borderId="51" xfId="0" applyFont="1" applyFill="1" applyBorder="1" applyAlignment="1">
      <alignment horizontal="center" vertical="center" wrapText="1"/>
    </xf>
    <xf numFmtId="0" fontId="37" fillId="0" borderId="68" xfId="0" applyFont="1" applyBorder="1" applyAlignment="1">
      <alignment horizontal="left" vertical="top" wrapText="1"/>
    </xf>
    <xf numFmtId="164" fontId="37" fillId="0" borderId="31" xfId="0" applyNumberFormat="1" applyFont="1" applyBorder="1" applyAlignment="1">
      <alignment horizontal="left" vertical="top" wrapText="1" readingOrder="1"/>
    </xf>
    <xf numFmtId="9" fontId="37" fillId="0" borderId="14" xfId="0" applyNumberFormat="1" applyFont="1" applyBorder="1" applyAlignment="1">
      <alignment horizontal="center" vertical="top" wrapText="1"/>
    </xf>
    <xf numFmtId="9" fontId="37" fillId="2" borderId="59" xfId="0" applyNumberFormat="1" applyFont="1" applyFill="1" applyBorder="1" applyAlignment="1">
      <alignment horizontal="center" vertical="top" wrapText="1"/>
    </xf>
    <xf numFmtId="174" fontId="37" fillId="2" borderId="11" xfId="0" applyNumberFormat="1" applyFont="1" applyFill="1" applyBorder="1" applyAlignment="1">
      <alignment horizontal="center" vertical="top" wrapText="1"/>
    </xf>
    <xf numFmtId="172" fontId="37" fillId="2" borderId="59" xfId="0" applyNumberFormat="1" applyFont="1" applyFill="1" applyBorder="1" applyAlignment="1">
      <alignment horizontal="right" vertical="top"/>
    </xf>
    <xf numFmtId="174" fontId="41" fillId="2" borderId="20" xfId="0" applyNumberFormat="1" applyFont="1" applyFill="1" applyBorder="1" applyAlignment="1">
      <alignment vertical="top"/>
    </xf>
    <xf numFmtId="0" fontId="37" fillId="2" borderId="60" xfId="0" applyFont="1" applyFill="1" applyBorder="1" applyAlignment="1">
      <alignment horizontal="center" vertical="top" wrapText="1"/>
    </xf>
    <xf numFmtId="0" fontId="37" fillId="2" borderId="41" xfId="0" applyFont="1" applyFill="1" applyBorder="1" applyAlignment="1">
      <alignment horizontal="center"/>
    </xf>
    <xf numFmtId="0" fontId="37" fillId="0" borderId="72" xfId="0" applyFont="1" applyBorder="1" applyAlignment="1">
      <alignment horizontal="left" vertical="top" wrapText="1"/>
    </xf>
    <xf numFmtId="164" fontId="37" fillId="0" borderId="11" xfId="0" applyNumberFormat="1" applyFont="1" applyBorder="1" applyAlignment="1">
      <alignment horizontal="left" vertical="top" wrapText="1" readingOrder="1"/>
    </xf>
    <xf numFmtId="172" fontId="37" fillId="2" borderId="22" xfId="0" applyNumberFormat="1" applyFont="1" applyFill="1" applyBorder="1" applyAlignment="1">
      <alignment horizontal="right" vertical="top"/>
    </xf>
    <xf numFmtId="174" fontId="41" fillId="2" borderId="11" xfId="0" applyNumberFormat="1" applyFont="1" applyFill="1" applyBorder="1" applyAlignment="1">
      <alignment vertical="top"/>
    </xf>
    <xf numFmtId="0" fontId="37" fillId="2" borderId="85" xfId="0" applyFont="1" applyFill="1" applyBorder="1" applyAlignment="1">
      <alignment horizontal="center"/>
    </xf>
    <xf numFmtId="178" fontId="37" fillId="0" borderId="2" xfId="0" applyNumberFormat="1" applyFont="1" applyBorder="1" applyAlignment="1">
      <alignment horizontal="center" vertical="top" wrapText="1"/>
    </xf>
    <xf numFmtId="0" fontId="37" fillId="2" borderId="84" xfId="0" applyFont="1" applyFill="1" applyBorder="1" applyAlignment="1">
      <alignment horizontal="center"/>
    </xf>
    <xf numFmtId="0" fontId="37" fillId="0" borderId="88" xfId="0" applyFont="1" applyBorder="1" applyAlignment="1">
      <alignment horizontal="left" vertical="top" wrapText="1"/>
    </xf>
    <xf numFmtId="164" fontId="37" fillId="0" borderId="34" xfId="0" applyNumberFormat="1" applyFont="1" applyBorder="1" applyAlignment="1">
      <alignment horizontal="left" vertical="top" wrapText="1" readingOrder="1"/>
    </xf>
    <xf numFmtId="9" fontId="37" fillId="0" borderId="89" xfId="0" applyNumberFormat="1" applyFont="1" applyBorder="1" applyAlignment="1">
      <alignment horizontal="center" vertical="top" wrapText="1"/>
    </xf>
    <xf numFmtId="9" fontId="37" fillId="2" borderId="64" xfId="0" applyNumberFormat="1" applyFont="1" applyFill="1" applyBorder="1" applyAlignment="1">
      <alignment horizontal="center" vertical="top" wrapText="1"/>
    </xf>
    <xf numFmtId="172" fontId="37" fillId="2" borderId="64" xfId="0" applyNumberFormat="1" applyFont="1" applyFill="1" applyBorder="1" applyAlignment="1">
      <alignment horizontal="right" vertical="top"/>
    </xf>
    <xf numFmtId="178" fontId="37" fillId="0" borderId="89" xfId="0" applyNumberFormat="1" applyFont="1" applyBorder="1" applyAlignment="1">
      <alignment horizontal="center" vertical="top" wrapText="1"/>
    </xf>
    <xf numFmtId="0" fontId="37" fillId="2" borderId="56" xfId="0" applyFont="1" applyFill="1" applyBorder="1" applyAlignment="1">
      <alignment horizontal="center"/>
    </xf>
    <xf numFmtId="0" fontId="37" fillId="0" borderId="31" xfId="0" applyFont="1" applyBorder="1" applyAlignment="1">
      <alignment horizontal="left" vertical="top" wrapText="1"/>
    </xf>
    <xf numFmtId="9" fontId="37" fillId="0" borderId="70" xfId="0" applyNumberFormat="1" applyFont="1" applyBorder="1" applyAlignment="1">
      <alignment horizontal="center" vertical="top" wrapText="1"/>
    </xf>
    <xf numFmtId="174" fontId="37" fillId="2" borderId="91" xfId="0" applyNumberFormat="1" applyFont="1" applyFill="1" applyBorder="1" applyAlignment="1">
      <alignment horizontal="right" vertical="top" wrapText="1"/>
    </xf>
    <xf numFmtId="174" fontId="37" fillId="2" borderId="108" xfId="0" applyNumberFormat="1" applyFont="1" applyFill="1" applyBorder="1" applyAlignment="1">
      <alignment horizontal="right" vertical="top"/>
    </xf>
    <xf numFmtId="174" fontId="41" fillId="2" borderId="91" xfId="0" applyNumberFormat="1" applyFont="1" applyFill="1" applyBorder="1" applyAlignment="1">
      <alignment horizontal="right" vertical="top"/>
    </xf>
    <xf numFmtId="174" fontId="41" fillId="2" borderId="92" xfId="0" applyNumberFormat="1" applyFont="1" applyFill="1" applyBorder="1" applyAlignment="1">
      <alignment horizontal="right" vertical="top"/>
    </xf>
    <xf numFmtId="164" fontId="37" fillId="0" borderId="11" xfId="0" applyNumberFormat="1" applyFont="1" applyBorder="1" applyAlignment="1">
      <alignment horizontal="left" vertical="top" wrapText="1"/>
    </xf>
    <xf numFmtId="9" fontId="37" fillId="0" borderId="80" xfId="0" applyNumberFormat="1" applyFont="1" applyBorder="1" applyAlignment="1">
      <alignment horizontal="center" vertical="top" wrapText="1"/>
    </xf>
    <xf numFmtId="174" fontId="37" fillId="2" borderId="25" xfId="0" applyNumberFormat="1" applyFont="1" applyFill="1" applyBorder="1" applyAlignment="1">
      <alignment horizontal="right" vertical="top" wrapText="1"/>
    </xf>
    <xf numFmtId="174" fontId="37" fillId="2" borderId="1" xfId="0" applyNumberFormat="1" applyFont="1" applyFill="1" applyBorder="1" applyAlignment="1">
      <alignment horizontal="right" vertical="top"/>
    </xf>
    <xf numFmtId="174" fontId="41" fillId="2" borderId="25" xfId="0" applyNumberFormat="1" applyFont="1" applyFill="1" applyBorder="1" applyAlignment="1">
      <alignment horizontal="right" vertical="top"/>
    </xf>
    <xf numFmtId="174" fontId="41" fillId="2" borderId="26" xfId="0" applyNumberFormat="1" applyFont="1" applyFill="1" applyBorder="1" applyAlignment="1">
      <alignment horizontal="right" vertical="top"/>
    </xf>
    <xf numFmtId="9" fontId="37" fillId="0" borderId="109" xfId="0" applyNumberFormat="1" applyFont="1" applyBorder="1" applyAlignment="1">
      <alignment horizontal="center" vertical="top" wrapText="1"/>
    </xf>
    <xf numFmtId="174" fontId="37" fillId="2" borderId="25" xfId="0" applyNumberFormat="1" applyFont="1" applyFill="1" applyBorder="1" applyAlignment="1">
      <alignment horizontal="right" vertical="top"/>
    </xf>
    <xf numFmtId="164" fontId="37" fillId="0" borderId="34" xfId="0" applyNumberFormat="1" applyFont="1" applyBorder="1" applyAlignment="1">
      <alignment horizontal="left" vertical="top" wrapText="1"/>
    </xf>
    <xf numFmtId="9" fontId="37" fillId="0" borderId="101" xfId="0" applyNumberFormat="1" applyFont="1" applyBorder="1" applyAlignment="1">
      <alignment horizontal="center" vertical="top" wrapText="1"/>
    </xf>
    <xf numFmtId="174" fontId="37" fillId="2" borderId="53" xfId="0" applyNumberFormat="1" applyFont="1" applyFill="1" applyBorder="1" applyAlignment="1">
      <alignment horizontal="right" vertical="top"/>
    </xf>
    <xf numFmtId="174" fontId="37" fillId="2" borderId="110" xfId="0" applyNumberFormat="1" applyFont="1" applyFill="1" applyBorder="1" applyAlignment="1">
      <alignment horizontal="right" vertical="top"/>
    </xf>
    <xf numFmtId="174" fontId="41" fillId="2" borderId="53" xfId="0" applyNumberFormat="1" applyFont="1" applyFill="1" applyBorder="1" applyAlignment="1">
      <alignment horizontal="right" vertical="top"/>
    </xf>
    <xf numFmtId="174" fontId="41" fillId="2" borderId="35" xfId="0" applyNumberFormat="1" applyFont="1" applyFill="1" applyBorder="1" applyAlignment="1">
      <alignment horizontal="right" vertical="top"/>
    </xf>
    <xf numFmtId="0" fontId="37" fillId="13" borderId="44" xfId="0" applyFont="1" applyFill="1" applyBorder="1" applyAlignment="1">
      <alignment horizontal="center" vertical="center" wrapText="1"/>
    </xf>
    <xf numFmtId="0" fontId="37" fillId="13" borderId="44" xfId="0" applyFont="1" applyFill="1" applyBorder="1" applyAlignment="1">
      <alignment vertical="center" wrapText="1"/>
    </xf>
    <xf numFmtId="0" fontId="37" fillId="13" borderId="40" xfId="0" applyFont="1" applyFill="1" applyBorder="1" applyAlignment="1">
      <alignment horizontal="left" vertical="center" wrapText="1"/>
    </xf>
    <xf numFmtId="0" fontId="37" fillId="13" borderId="56" xfId="0" applyFont="1" applyFill="1" applyBorder="1" applyAlignment="1">
      <alignment vertical="center" wrapText="1"/>
    </xf>
    <xf numFmtId="0" fontId="37" fillId="13" borderId="56" xfId="0" applyFont="1" applyFill="1" applyBorder="1" applyAlignment="1">
      <alignment horizontal="left" vertical="center" wrapText="1"/>
    </xf>
    <xf numFmtId="0" fontId="37" fillId="13" borderId="56" xfId="0" applyFont="1" applyFill="1" applyBorder="1" applyAlignment="1">
      <alignment horizontal="center" vertical="center" wrapText="1"/>
    </xf>
    <xf numFmtId="167" fontId="38" fillId="13" borderId="56" xfId="0" applyNumberFormat="1" applyFont="1" applyFill="1" applyBorder="1" applyAlignment="1">
      <alignment vertical="center"/>
    </xf>
    <xf numFmtId="179" fontId="38" fillId="13" borderId="111" xfId="0" applyNumberFormat="1" applyFont="1" applyFill="1" applyBorder="1" applyAlignment="1">
      <alignment vertical="center"/>
    </xf>
    <xf numFmtId="179" fontId="38" fillId="13" borderId="56" xfId="0" applyNumberFormat="1" applyFont="1" applyFill="1" applyBorder="1" applyAlignment="1">
      <alignment vertical="center"/>
    </xf>
    <xf numFmtId="0" fontId="37" fillId="2" borderId="108" xfId="0" applyFont="1" applyFill="1" applyBorder="1" applyAlignment="1">
      <alignment horizontal="left" vertical="top" wrapText="1"/>
    </xf>
    <xf numFmtId="0" fontId="30" fillId="0" borderId="0" xfId="0" applyFont="1" applyAlignment="1">
      <alignment vertical="top" wrapText="1"/>
    </xf>
    <xf numFmtId="0" fontId="30" fillId="0" borderId="0" xfId="0" applyFont="1" applyAlignment="1">
      <alignment horizontal="left" vertical="top" wrapText="1"/>
    </xf>
    <xf numFmtId="169" fontId="44" fillId="0" borderId="0" xfId="0" applyNumberFormat="1" applyFont="1" applyAlignment="1">
      <alignment horizontal="right" vertical="top" wrapText="1"/>
    </xf>
    <xf numFmtId="169" fontId="30" fillId="0" borderId="0" xfId="0" applyNumberFormat="1" applyFont="1" applyAlignment="1">
      <alignment horizontal="right" vertical="top" wrapText="1"/>
    </xf>
    <xf numFmtId="0" fontId="26" fillId="4" borderId="11" xfId="0" applyFont="1" applyFill="1" applyBorder="1" applyAlignment="1">
      <alignment horizontal="center" vertical="center" wrapText="1"/>
    </xf>
    <xf numFmtId="0" fontId="30" fillId="0" borderId="0" xfId="0" applyFont="1" applyAlignment="1">
      <alignment horizontal="center" vertical="center" wrapText="1"/>
    </xf>
    <xf numFmtId="0" fontId="31" fillId="5" borderId="31" xfId="0" applyFont="1" applyFill="1" applyBorder="1" applyAlignment="1">
      <alignment horizontal="center" vertical="center" wrapText="1"/>
    </xf>
    <xf numFmtId="0" fontId="26" fillId="5" borderId="11" xfId="0" applyFont="1" applyFill="1" applyBorder="1" applyAlignment="1">
      <alignment horizontal="center" vertical="center" wrapText="1"/>
    </xf>
    <xf numFmtId="169" fontId="26" fillId="5" borderId="11" xfId="0" applyNumberFormat="1" applyFont="1" applyFill="1" applyBorder="1" applyAlignment="1">
      <alignment horizontal="center" vertical="center" wrapText="1"/>
    </xf>
    <xf numFmtId="0" fontId="30" fillId="0" borderId="11" xfId="0" applyFont="1" applyBorder="1" applyAlignment="1">
      <alignment horizontal="left" vertical="top" wrapText="1"/>
    </xf>
    <xf numFmtId="169" fontId="45" fillId="0" borderId="2" xfId="0" applyNumberFormat="1" applyFont="1" applyBorder="1" applyAlignment="1">
      <alignment horizontal="center" vertical="top" wrapText="1"/>
    </xf>
    <xf numFmtId="169" fontId="45" fillId="0" borderId="11" xfId="0" applyNumberFormat="1" applyFont="1" applyBorder="1" applyAlignment="1">
      <alignment horizontal="left" vertical="top" wrapText="1"/>
    </xf>
    <xf numFmtId="0" fontId="30" fillId="0" borderId="11" xfId="0" quotePrefix="1" applyFont="1" applyBorder="1" applyAlignment="1">
      <alignment horizontal="left" vertical="top" wrapText="1"/>
    </xf>
    <xf numFmtId="169" fontId="45" fillId="0" borderId="11" xfId="0" applyNumberFormat="1" applyFont="1" applyBorder="1" applyAlignment="1">
      <alignment horizontal="left" vertical="top"/>
    </xf>
    <xf numFmtId="0" fontId="30" fillId="14" borderId="1" xfId="0" applyFont="1" applyFill="1" applyBorder="1" applyAlignment="1">
      <alignment vertical="top" wrapText="1"/>
    </xf>
    <xf numFmtId="0" fontId="37" fillId="14" borderId="11" xfId="0" applyFont="1" applyFill="1" applyBorder="1" applyAlignment="1">
      <alignment horizontal="left" vertical="center" wrapText="1"/>
    </xf>
    <xf numFmtId="0" fontId="37" fillId="14" borderId="11" xfId="0" applyFont="1" applyFill="1" applyBorder="1" applyAlignment="1">
      <alignment vertical="center" wrapText="1"/>
    </xf>
    <xf numFmtId="0" fontId="16" fillId="14" borderId="115" xfId="0" applyFont="1" applyFill="1" applyBorder="1" applyAlignment="1">
      <alignment horizontal="left" vertical="top" wrapText="1"/>
    </xf>
    <xf numFmtId="0" fontId="37" fillId="14" borderId="11" xfId="0" applyFont="1" applyFill="1" applyBorder="1" applyAlignment="1">
      <alignment horizontal="center" vertical="center" wrapText="1"/>
    </xf>
    <xf numFmtId="169" fontId="37" fillId="14" borderId="11" xfId="0" applyNumberFormat="1" applyFont="1" applyFill="1" applyBorder="1" applyAlignment="1">
      <alignment horizontal="right" vertical="center" wrapText="1"/>
    </xf>
    <xf numFmtId="0" fontId="37" fillId="14" borderId="1" xfId="0" applyFont="1" applyFill="1" applyBorder="1" applyAlignment="1">
      <alignment vertical="center" wrapText="1"/>
    </xf>
    <xf numFmtId="0" fontId="37" fillId="0" borderId="11" xfId="0" applyFont="1" applyBorder="1" applyAlignment="1">
      <alignment horizontal="left" vertical="center" wrapText="1"/>
    </xf>
    <xf numFmtId="0" fontId="37" fillId="0" borderId="11" xfId="0" applyFont="1" applyBorder="1" applyAlignment="1">
      <alignment vertical="center" wrapText="1"/>
    </xf>
    <xf numFmtId="0" fontId="16" fillId="0" borderId="115" xfId="0" applyFont="1" applyBorder="1" applyAlignment="1">
      <alignment horizontal="left" vertical="top" wrapText="1"/>
    </xf>
    <xf numFmtId="0" fontId="37" fillId="0" borderId="11" xfId="0" applyFont="1" applyBorder="1" applyAlignment="1">
      <alignment horizontal="center" vertical="center" wrapText="1"/>
    </xf>
    <xf numFmtId="169" fontId="37" fillId="0" borderId="11" xfId="0" applyNumberFormat="1" applyFont="1" applyBorder="1" applyAlignment="1">
      <alignment horizontal="right" vertical="center" wrapText="1"/>
    </xf>
    <xf numFmtId="0" fontId="37" fillId="0" borderId="0" xfId="0" applyFont="1" applyAlignment="1">
      <alignment vertical="center" wrapText="1"/>
    </xf>
    <xf numFmtId="3" fontId="37" fillId="0" borderId="11" xfId="0" applyNumberFormat="1" applyFont="1" applyBorder="1" applyAlignment="1">
      <alignment horizontal="center" vertical="center" wrapText="1"/>
    </xf>
    <xf numFmtId="0" fontId="37" fillId="0" borderId="2" xfId="0" applyFont="1" applyBorder="1" applyAlignment="1">
      <alignment horizontal="left" vertical="center" wrapText="1"/>
    </xf>
    <xf numFmtId="0" fontId="37" fillId="0" borderId="2" xfId="0" applyFont="1" applyBorder="1" applyAlignment="1">
      <alignment vertical="center" wrapText="1"/>
    </xf>
    <xf numFmtId="0" fontId="37" fillId="0" borderId="2" xfId="0" applyFont="1" applyBorder="1" applyAlignment="1">
      <alignment horizontal="center" vertical="center" wrapText="1"/>
    </xf>
    <xf numFmtId="169" fontId="37" fillId="0" borderId="2" xfId="0" applyNumberFormat="1" applyFont="1" applyBorder="1" applyAlignment="1">
      <alignment horizontal="right" vertical="center" wrapText="1"/>
    </xf>
    <xf numFmtId="0" fontId="16" fillId="15" borderId="116" xfId="0" applyFont="1" applyFill="1" applyBorder="1" applyAlignment="1">
      <alignment horizontal="left" vertical="top" wrapText="1"/>
    </xf>
    <xf numFmtId="0" fontId="37" fillId="15" borderId="19" xfId="0" applyFont="1" applyFill="1" applyBorder="1" applyAlignment="1">
      <alignment horizontal="left" vertical="center" wrapText="1"/>
    </xf>
    <xf numFmtId="0" fontId="37" fillId="15" borderId="19" xfId="0" applyFont="1" applyFill="1" applyBorder="1" applyAlignment="1">
      <alignment horizontal="center" vertical="center" wrapText="1"/>
    </xf>
    <xf numFmtId="0" fontId="30" fillId="15" borderId="11" xfId="0" applyFont="1" applyFill="1" applyBorder="1" applyAlignment="1">
      <alignment horizontal="left" vertical="top" wrapText="1"/>
    </xf>
    <xf numFmtId="169" fontId="37" fillId="15" borderId="19" xfId="0" applyNumberFormat="1" applyFont="1" applyFill="1" applyBorder="1" applyAlignment="1">
      <alignment horizontal="right" vertical="center" wrapText="1"/>
    </xf>
    <xf numFmtId="169" fontId="45" fillId="15" borderId="11" xfId="0" applyNumberFormat="1" applyFont="1" applyFill="1" applyBorder="1" applyAlignment="1">
      <alignment horizontal="left" vertical="top" wrapText="1"/>
    </xf>
    <xf numFmtId="0" fontId="37" fillId="16" borderId="1" xfId="0" applyFont="1" applyFill="1" applyBorder="1" applyAlignment="1">
      <alignment vertical="center" wrapText="1"/>
    </xf>
    <xf numFmtId="0" fontId="37" fillId="0" borderId="0" xfId="0" applyFont="1" applyAlignment="1">
      <alignment horizontal="left" vertical="center" wrapText="1"/>
    </xf>
    <xf numFmtId="0" fontId="37" fillId="0" borderId="11" xfId="0" applyFont="1" applyBorder="1" applyAlignment="1">
      <alignment horizontal="left" vertical="top" wrapText="1"/>
    </xf>
    <xf numFmtId="0" fontId="22" fillId="0" borderId="11" xfId="0" applyFont="1" applyBorder="1" applyAlignment="1">
      <alignment vertical="top" wrapText="1"/>
    </xf>
    <xf numFmtId="0" fontId="46" fillId="0" borderId="0" xfId="0" applyFont="1" applyAlignment="1">
      <alignment horizontal="left" vertical="top" wrapText="1"/>
    </xf>
    <xf numFmtId="0" fontId="37" fillId="0" borderId="0" xfId="0" applyFont="1" applyAlignment="1">
      <alignment horizontal="center" vertical="center" wrapText="1"/>
    </xf>
    <xf numFmtId="180" fontId="37" fillId="0" borderId="0" xfId="0" applyNumberFormat="1" applyFont="1" applyAlignment="1">
      <alignment horizontal="right" vertical="center" wrapText="1"/>
    </xf>
    <xf numFmtId="0" fontId="51" fillId="0" borderId="81" xfId="1"/>
    <xf numFmtId="0" fontId="10" fillId="2" borderId="81" xfId="1" applyFont="1" applyFill="1" applyAlignment="1">
      <alignment vertical="top"/>
    </xf>
    <xf numFmtId="164" fontId="10" fillId="2" borderId="81" xfId="1" applyNumberFormat="1" applyFont="1" applyFill="1" applyAlignment="1">
      <alignment vertical="top"/>
    </xf>
    <xf numFmtId="0" fontId="11" fillId="0" borderId="117" xfId="1" applyFont="1" applyBorder="1" applyAlignment="1">
      <alignment vertical="top" wrapText="1"/>
    </xf>
    <xf numFmtId="0" fontId="54" fillId="19" borderId="117" xfId="1" applyFont="1" applyFill="1" applyBorder="1" applyAlignment="1">
      <alignment horizontal="center" vertical="center" wrapText="1"/>
    </xf>
    <xf numFmtId="0" fontId="11" fillId="2" borderId="117" xfId="1" applyFont="1" applyFill="1" applyBorder="1" applyAlignment="1">
      <alignment horizontal="center" vertical="top" wrapText="1"/>
    </xf>
    <xf numFmtId="0" fontId="54" fillId="17" borderId="117" xfId="1" applyFont="1" applyFill="1" applyBorder="1" applyAlignment="1">
      <alignment horizontal="center" vertical="center" wrapText="1"/>
    </xf>
    <xf numFmtId="0" fontId="4" fillId="2" borderId="11" xfId="1" applyFont="1" applyFill="1" applyBorder="1" applyAlignment="1">
      <alignment vertical="center" wrapText="1"/>
    </xf>
    <xf numFmtId="0" fontId="4" fillId="2" borderId="11" xfId="1" applyFont="1" applyFill="1" applyBorder="1" applyAlignment="1">
      <alignment horizontal="left" vertical="center" wrapText="1"/>
    </xf>
    <xf numFmtId="164" fontId="4" fillId="2" borderId="11" xfId="1" applyNumberFormat="1" applyFont="1" applyFill="1" applyBorder="1" applyAlignment="1">
      <alignment vertical="center"/>
    </xf>
    <xf numFmtId="0" fontId="11" fillId="2" borderId="11" xfId="1" applyFont="1" applyFill="1" applyBorder="1" applyAlignment="1">
      <alignment horizontal="left" vertical="center" wrapText="1"/>
    </xf>
    <xf numFmtId="0" fontId="54" fillId="17" borderId="117" xfId="1" applyFont="1" applyFill="1" applyBorder="1" applyAlignment="1">
      <alignment horizontal="center" vertical="center"/>
    </xf>
    <xf numFmtId="0" fontId="11" fillId="2" borderId="11" xfId="1" applyFont="1" applyFill="1" applyBorder="1"/>
    <xf numFmtId="0" fontId="3" fillId="18" borderId="117" xfId="1" applyFont="1" applyFill="1" applyBorder="1" applyAlignment="1">
      <alignment horizontal="center" vertical="center"/>
    </xf>
    <xf numFmtId="0" fontId="4" fillId="2" borderId="117" xfId="1" applyFont="1" applyFill="1" applyBorder="1" applyAlignment="1">
      <alignment vertical="top" wrapText="1"/>
    </xf>
    <xf numFmtId="0" fontId="54" fillId="17" borderId="118" xfId="1" applyFont="1" applyFill="1" applyBorder="1" applyAlignment="1">
      <alignment horizontal="center" vertical="center" wrapText="1"/>
    </xf>
    <xf numFmtId="0" fontId="4" fillId="2" borderId="117" xfId="1" applyFont="1" applyFill="1" applyBorder="1" applyAlignment="1">
      <alignment horizontal="center" vertical="top" wrapText="1"/>
    </xf>
    <xf numFmtId="15" fontId="11" fillId="2" borderId="117" xfId="1" applyNumberFormat="1" applyFont="1" applyFill="1" applyBorder="1" applyAlignment="1">
      <alignment vertical="top" wrapText="1"/>
    </xf>
    <xf numFmtId="9" fontId="11" fillId="2" borderId="117" xfId="1" applyNumberFormat="1" applyFont="1" applyFill="1" applyBorder="1" applyAlignment="1">
      <alignment horizontal="center" vertical="top" wrapText="1"/>
    </xf>
    <xf numFmtId="0" fontId="11" fillId="2" borderId="117" xfId="1" applyFont="1" applyFill="1" applyBorder="1" applyAlignment="1">
      <alignment vertical="top" wrapText="1"/>
    </xf>
    <xf numFmtId="9" fontId="11" fillId="0" borderId="117" xfId="1" applyNumberFormat="1" applyFont="1" applyBorder="1" applyAlignment="1">
      <alignment horizontal="center" vertical="top" wrapText="1"/>
    </xf>
    <xf numFmtId="166" fontId="11" fillId="0" borderId="117" xfId="1" applyNumberFormat="1" applyFont="1" applyBorder="1" applyAlignment="1">
      <alignment vertical="top"/>
    </xf>
    <xf numFmtId="10" fontId="11" fillId="2" borderId="117" xfId="1" applyNumberFormat="1" applyFont="1" applyFill="1" applyBorder="1" applyAlignment="1">
      <alignment horizontal="center" vertical="top"/>
    </xf>
    <xf numFmtId="0" fontId="11" fillId="2" borderId="117" xfId="1" applyFont="1" applyFill="1" applyBorder="1" applyAlignment="1">
      <alignment horizontal="left" vertical="top" wrapText="1"/>
    </xf>
    <xf numFmtId="10" fontId="11" fillId="2" borderId="117" xfId="1" applyNumberFormat="1" applyFont="1" applyFill="1" applyBorder="1" applyAlignment="1">
      <alignment horizontal="center" vertical="top" wrapText="1"/>
    </xf>
    <xf numFmtId="10" fontId="11" fillId="2" borderId="117" xfId="1" applyNumberFormat="1" applyFont="1" applyFill="1" applyBorder="1" applyAlignment="1">
      <alignment vertical="top" wrapText="1"/>
    </xf>
    <xf numFmtId="167" fontId="4" fillId="21" borderId="117" xfId="1" applyNumberFormat="1" applyFont="1" applyFill="1" applyBorder="1" applyAlignment="1">
      <alignment vertical="top"/>
    </xf>
    <xf numFmtId="166" fontId="4" fillId="2" borderId="117" xfId="1" applyNumberFormat="1" applyFont="1" applyFill="1" applyBorder="1" applyAlignment="1">
      <alignment horizontal="center" vertical="top"/>
    </xf>
    <xf numFmtId="0" fontId="11" fillId="0" borderId="117" xfId="1" applyFont="1" applyBorder="1" applyAlignment="1">
      <alignment horizontal="left" vertical="top" wrapText="1"/>
    </xf>
    <xf numFmtId="10" fontId="11" fillId="2" borderId="117" xfId="1" applyNumberFormat="1" applyFont="1" applyFill="1" applyBorder="1" applyAlignment="1">
      <alignment horizontal="left" vertical="top" wrapText="1"/>
    </xf>
    <xf numFmtId="10" fontId="11" fillId="0" borderId="117" xfId="1" applyNumberFormat="1" applyFont="1" applyBorder="1" applyAlignment="1">
      <alignment horizontal="left" vertical="top" wrapText="1"/>
    </xf>
    <xf numFmtId="0" fontId="4" fillId="2" borderId="117" xfId="1" applyFont="1" applyFill="1" applyBorder="1" applyAlignment="1">
      <alignment horizontal="left" vertical="top" wrapText="1"/>
    </xf>
    <xf numFmtId="164" fontId="4" fillId="0" borderId="117" xfId="1" applyNumberFormat="1" applyFont="1" applyBorder="1" applyAlignment="1">
      <alignment vertical="top"/>
    </xf>
    <xf numFmtId="0" fontId="11" fillId="0" borderId="117" xfId="1" applyFont="1" applyBorder="1" applyAlignment="1">
      <alignment horizontal="center" vertical="top" wrapText="1"/>
    </xf>
    <xf numFmtId="0" fontId="10" fillId="0" borderId="81" xfId="1" applyFont="1" applyAlignment="1">
      <alignment vertical="top"/>
    </xf>
    <xf numFmtId="0" fontId="51" fillId="0" borderId="81" xfId="1" applyAlignment="1">
      <alignment vertical="top"/>
    </xf>
    <xf numFmtId="9" fontId="4" fillId="3" borderId="117" xfId="1" applyNumberFormat="1" applyFont="1" applyFill="1" applyBorder="1" applyAlignment="1">
      <alignment horizontal="center" vertical="top" wrapText="1"/>
    </xf>
    <xf numFmtId="165" fontId="4" fillId="3" borderId="117" xfId="1" applyNumberFormat="1" applyFont="1" applyFill="1" applyBorder="1" applyAlignment="1">
      <alignment horizontal="center" vertical="top" wrapText="1"/>
    </xf>
    <xf numFmtId="0" fontId="54" fillId="19" borderId="117" xfId="1" applyFont="1" applyFill="1" applyBorder="1" applyAlignment="1">
      <alignment horizontal="center" vertical="top" wrapText="1"/>
    </xf>
    <xf numFmtId="0" fontId="56" fillId="17" borderId="120" xfId="1" applyFont="1" applyFill="1" applyBorder="1" applyAlignment="1">
      <alignment horizontal="center" vertical="top" wrapText="1"/>
    </xf>
    <xf numFmtId="0" fontId="4" fillId="3" borderId="22" xfId="1" applyFont="1" applyFill="1" applyBorder="1" applyAlignment="1">
      <alignment horizontal="center" vertical="top" wrapText="1"/>
    </xf>
    <xf numFmtId="165" fontId="4" fillId="3" borderId="22" xfId="1" applyNumberFormat="1" applyFont="1" applyFill="1" applyBorder="1" applyAlignment="1">
      <alignment horizontal="center" vertical="top" wrapText="1"/>
    </xf>
    <xf numFmtId="0" fontId="54" fillId="19" borderId="117" xfId="1" applyFont="1" applyFill="1" applyBorder="1" applyAlignment="1">
      <alignment horizontal="left" vertical="top"/>
    </xf>
    <xf numFmtId="0" fontId="54" fillId="19" borderId="117" xfId="1" applyFont="1" applyFill="1" applyBorder="1" applyAlignment="1">
      <alignment horizontal="left" vertical="top" wrapText="1"/>
    </xf>
    <xf numFmtId="0" fontId="53" fillId="17" borderId="117" xfId="1" applyFont="1" applyFill="1" applyBorder="1" applyAlignment="1">
      <alignment horizontal="center" vertical="top" wrapText="1"/>
    </xf>
    <xf numFmtId="0" fontId="4" fillId="3" borderId="117" xfId="1" applyFont="1" applyFill="1" applyBorder="1" applyAlignment="1">
      <alignment horizontal="center" vertical="top" wrapText="1"/>
    </xf>
    <xf numFmtId="44" fontId="4" fillId="3" borderId="117" xfId="1" applyNumberFormat="1" applyFont="1" applyFill="1" applyBorder="1" applyAlignment="1">
      <alignment horizontal="center" vertical="top" wrapText="1"/>
    </xf>
    <xf numFmtId="165" fontId="11" fillId="0" borderId="117" xfId="1" applyNumberFormat="1" applyFont="1" applyBorder="1" applyAlignment="1">
      <alignment horizontal="right" vertical="top"/>
    </xf>
    <xf numFmtId="165" fontId="11" fillId="0" borderId="117" xfId="1" applyNumberFormat="1" applyFont="1" applyBorder="1" applyAlignment="1">
      <alignment vertical="top"/>
    </xf>
    <xf numFmtId="165" fontId="11" fillId="0" borderId="117" xfId="1" applyNumberFormat="1" applyFont="1" applyBorder="1" applyAlignment="1">
      <alignment horizontal="center" vertical="top"/>
    </xf>
    <xf numFmtId="165" fontId="11" fillId="18" borderId="117" xfId="1" applyNumberFormat="1" applyFont="1" applyFill="1" applyBorder="1" applyAlignment="1">
      <alignment horizontal="right" vertical="top"/>
    </xf>
    <xf numFmtId="165" fontId="11" fillId="2" borderId="117" xfId="1" applyNumberFormat="1" applyFont="1" applyFill="1" applyBorder="1" applyAlignment="1">
      <alignment vertical="top"/>
    </xf>
    <xf numFmtId="165" fontId="11" fillId="2" borderId="117" xfId="1" applyNumberFormat="1" applyFont="1" applyFill="1" applyBorder="1" applyAlignment="1">
      <alignment horizontal="center" vertical="top"/>
    </xf>
    <xf numFmtId="165" fontId="11" fillId="18" borderId="117" xfId="1" applyNumberFormat="1" applyFont="1" applyFill="1" applyBorder="1" applyAlignment="1">
      <alignment horizontal="right" vertical="top" wrapText="1"/>
    </xf>
    <xf numFmtId="0" fontId="10" fillId="0" borderId="81" xfId="1" applyFont="1"/>
    <xf numFmtId="165" fontId="64" fillId="18" borderId="117" xfId="1" applyNumberFormat="1" applyFont="1" applyFill="1" applyBorder="1" applyAlignment="1">
      <alignment horizontal="right" vertical="top"/>
    </xf>
    <xf numFmtId="0" fontId="54" fillId="19" borderId="119" xfId="1" applyFont="1" applyFill="1" applyBorder="1" applyAlignment="1">
      <alignment horizontal="center" vertical="center"/>
    </xf>
    <xf numFmtId="0" fontId="54" fillId="19" borderId="118" xfId="1" applyFont="1" applyFill="1" applyBorder="1" applyAlignment="1">
      <alignment horizontal="center" vertical="center" wrapText="1"/>
    </xf>
    <xf numFmtId="0" fontId="11" fillId="0" borderId="118" xfId="1" applyFont="1" applyBorder="1" applyAlignment="1">
      <alignment horizontal="left" vertical="top" wrapText="1"/>
    </xf>
    <xf numFmtId="0" fontId="11" fillId="0" borderId="120" xfId="1" applyFont="1" applyBorder="1" applyAlignment="1">
      <alignment horizontal="left" vertical="top" wrapText="1"/>
    </xf>
    <xf numFmtId="0" fontId="11" fillId="0" borderId="119" xfId="1" applyFont="1" applyBorder="1" applyAlignment="1">
      <alignment horizontal="left" vertical="top" wrapText="1"/>
    </xf>
    <xf numFmtId="0" fontId="51" fillId="0" borderId="81" xfId="1" applyAlignment="1">
      <alignment horizontal="center" vertical="center"/>
    </xf>
    <xf numFmtId="0" fontId="51" fillId="0" borderId="81" xfId="1" applyAlignment="1">
      <alignment vertical="center"/>
    </xf>
    <xf numFmtId="0" fontId="11" fillId="0" borderId="11" xfId="1" applyFont="1" applyBorder="1" applyAlignment="1">
      <alignment vertical="top" wrapText="1"/>
    </xf>
    <xf numFmtId="0" fontId="1" fillId="0" borderId="81" xfId="1" applyFont="1" applyAlignment="1">
      <alignment horizontal="left" vertical="top" wrapText="1"/>
    </xf>
    <xf numFmtId="168" fontId="67" fillId="0" borderId="81" xfId="1" applyNumberFormat="1" applyFont="1" applyAlignment="1">
      <alignment horizontal="left" vertical="top" wrapText="1"/>
    </xf>
    <xf numFmtId="168" fontId="1" fillId="0" borderId="81" xfId="1" applyNumberFormat="1" applyFont="1" applyAlignment="1">
      <alignment horizontal="left" vertical="top" wrapText="1"/>
    </xf>
    <xf numFmtId="0" fontId="1" fillId="0" borderId="81" xfId="1" applyFont="1"/>
    <xf numFmtId="0" fontId="66" fillId="4" borderId="11" xfId="1" applyFont="1" applyFill="1" applyBorder="1" applyAlignment="1">
      <alignment horizontal="center" vertical="center" wrapText="1"/>
    </xf>
    <xf numFmtId="0" fontId="1" fillId="0" borderId="81" xfId="1" applyFont="1" applyAlignment="1">
      <alignment horizontal="center" vertical="top" wrapText="1"/>
    </xf>
    <xf numFmtId="0" fontId="66" fillId="5" borderId="22" xfId="1" applyFont="1" applyFill="1" applyBorder="1" applyAlignment="1">
      <alignment horizontal="center" vertical="center" wrapText="1"/>
    </xf>
    <xf numFmtId="0" fontId="66" fillId="5" borderId="19" xfId="1" applyFont="1" applyFill="1" applyBorder="1" applyAlignment="1">
      <alignment horizontal="center" vertical="center" wrapText="1"/>
    </xf>
    <xf numFmtId="0" fontId="1" fillId="0" borderId="81" xfId="1" applyFont="1" applyAlignment="1">
      <alignment horizontal="center" vertical="center" wrapText="1"/>
    </xf>
    <xf numFmtId="0" fontId="1" fillId="0" borderId="117" xfId="1" applyFont="1" applyBorder="1" applyAlignment="1">
      <alignment horizontal="left" vertical="top" wrapText="1"/>
    </xf>
    <xf numFmtId="0" fontId="1" fillId="0" borderId="117" xfId="1" applyFont="1" applyBorder="1" applyAlignment="1">
      <alignment vertical="top" wrapText="1"/>
    </xf>
    <xf numFmtId="168" fontId="1" fillId="0" borderId="117" xfId="1" applyNumberFormat="1" applyFont="1" applyBorder="1" applyAlignment="1">
      <alignment horizontal="left" vertical="top" wrapText="1"/>
    </xf>
    <xf numFmtId="0" fontId="50" fillId="0" borderId="117" xfId="1" applyFont="1" applyBorder="1" applyAlignment="1">
      <alignment vertical="top" wrapText="1"/>
    </xf>
    <xf numFmtId="0" fontId="50" fillId="0" borderId="117" xfId="1" applyFont="1" applyBorder="1" applyAlignment="1">
      <alignment horizontal="left" vertical="top" wrapText="1"/>
    </xf>
    <xf numFmtId="168" fontId="50" fillId="0" borderId="117" xfId="1" applyNumberFormat="1" applyFont="1" applyBorder="1" applyAlignment="1">
      <alignment horizontal="left" vertical="top" wrapText="1"/>
    </xf>
    <xf numFmtId="0" fontId="1" fillId="0" borderId="118" xfId="1" applyFont="1" applyBorder="1" applyAlignment="1">
      <alignment horizontal="left" vertical="top" wrapText="1"/>
    </xf>
    <xf numFmtId="0" fontId="1" fillId="0" borderId="118" xfId="1" applyFont="1" applyBorder="1" applyAlignment="1">
      <alignment vertical="top" wrapText="1"/>
    </xf>
    <xf numFmtId="0" fontId="50" fillId="0" borderId="118" xfId="3" applyFont="1" applyBorder="1" applyAlignment="1">
      <alignment horizontal="left" vertical="top" wrapText="1"/>
    </xf>
    <xf numFmtId="168" fontId="1" fillId="0" borderId="118" xfId="1" applyNumberFormat="1" applyFont="1" applyBorder="1" applyAlignment="1">
      <alignment horizontal="left" vertical="top" wrapText="1"/>
    </xf>
    <xf numFmtId="0" fontId="50" fillId="0" borderId="117" xfId="3" applyFont="1" applyBorder="1" applyAlignment="1">
      <alignment horizontal="left" vertical="top" wrapText="1"/>
    </xf>
    <xf numFmtId="0" fontId="1" fillId="0" borderId="81" xfId="1" applyFont="1" applyAlignment="1">
      <alignment vertical="top"/>
    </xf>
    <xf numFmtId="0" fontId="50" fillId="0" borderId="126" xfId="3" applyFont="1" applyBorder="1" applyAlignment="1">
      <alignment horizontal="left" vertical="top" wrapText="1"/>
    </xf>
    <xf numFmtId="0" fontId="1" fillId="0" borderId="117" xfId="1" applyFont="1" applyBorder="1" applyAlignment="1">
      <alignment horizontal="justify" vertical="top" wrapText="1"/>
    </xf>
    <xf numFmtId="0" fontId="69" fillId="0" borderId="117" xfId="1" applyFont="1" applyBorder="1" applyAlignment="1">
      <alignment horizontal="left" vertical="top" wrapText="1"/>
    </xf>
    <xf numFmtId="0" fontId="50" fillId="0" borderId="119" xfId="3" applyFont="1" applyBorder="1" applyAlignment="1">
      <alignment horizontal="left" vertical="top" wrapText="1"/>
    </xf>
    <xf numFmtId="0" fontId="1" fillId="0" borderId="21" xfId="1" applyFont="1" applyBorder="1" applyAlignment="1">
      <alignment horizontal="left" vertical="top"/>
    </xf>
    <xf numFmtId="0" fontId="1" fillId="0" borderId="98" xfId="1" applyFont="1" applyBorder="1" applyAlignment="1">
      <alignment horizontal="left" vertical="top"/>
    </xf>
    <xf numFmtId="0" fontId="13" fillId="0" borderId="81" xfId="1" applyFont="1" applyAlignment="1">
      <alignment horizontal="left" vertical="top" wrapText="1"/>
    </xf>
    <xf numFmtId="0" fontId="12" fillId="0" borderId="81" xfId="1" applyFont="1" applyAlignment="1">
      <alignment horizontal="left" vertical="top" wrapText="1"/>
    </xf>
    <xf numFmtId="168" fontId="14" fillId="0" borderId="81" xfId="1" applyNumberFormat="1" applyFont="1" applyAlignment="1">
      <alignment horizontal="left" vertical="top" wrapText="1"/>
    </xf>
    <xf numFmtId="168" fontId="12" fillId="0" borderId="81" xfId="1" applyNumberFormat="1" applyFont="1" applyAlignment="1">
      <alignment horizontal="left" vertical="top" wrapText="1"/>
    </xf>
    <xf numFmtId="0" fontId="13" fillId="0" borderId="81" xfId="1" applyFont="1" applyAlignment="1">
      <alignment horizontal="center" vertical="top" wrapText="1"/>
    </xf>
    <xf numFmtId="0" fontId="15" fillId="4" borderId="11" xfId="1" applyFont="1" applyFill="1" applyBorder="1" applyAlignment="1">
      <alignment horizontal="center" vertical="center" wrapText="1"/>
    </xf>
    <xf numFmtId="0" fontId="13" fillId="0" borderId="81" xfId="1" applyFont="1" applyAlignment="1">
      <alignment horizontal="center" vertical="center" wrapText="1"/>
    </xf>
    <xf numFmtId="0" fontId="15" fillId="5" borderId="22" xfId="1" applyFont="1" applyFill="1" applyBorder="1" applyAlignment="1">
      <alignment horizontal="center" vertical="center" wrapText="1"/>
    </xf>
    <xf numFmtId="0" fontId="15" fillId="5" borderId="19" xfId="1" applyFont="1" applyFill="1" applyBorder="1" applyAlignment="1">
      <alignment horizontal="center" vertical="center" wrapText="1"/>
    </xf>
    <xf numFmtId="0" fontId="16" fillId="0" borderId="11" xfId="1" applyFont="1" applyBorder="1" applyAlignment="1">
      <alignment horizontal="left" vertical="top"/>
    </xf>
    <xf numFmtId="0" fontId="12" fillId="0" borderId="11" xfId="1" applyFont="1" applyBorder="1" applyAlignment="1">
      <alignment horizontal="left" vertical="top" wrapText="1"/>
    </xf>
    <xf numFmtId="0" fontId="12" fillId="0" borderId="19" xfId="1" applyFont="1" applyBorder="1" applyAlignment="1">
      <alignment horizontal="left" vertical="top" wrapText="1"/>
    </xf>
    <xf numFmtId="0" fontId="51" fillId="0" borderId="117" xfId="1" applyBorder="1" applyAlignment="1">
      <alignment vertical="top" wrapText="1"/>
    </xf>
    <xf numFmtId="0" fontId="12" fillId="0" borderId="117" xfId="1" applyFont="1" applyBorder="1" applyAlignment="1">
      <alignment horizontal="left" vertical="top" wrapText="1"/>
    </xf>
    <xf numFmtId="168" fontId="12" fillId="0" borderId="19" xfId="1" applyNumberFormat="1" applyFont="1" applyBorder="1" applyAlignment="1">
      <alignment horizontal="left" vertical="top" wrapText="1"/>
    </xf>
    <xf numFmtId="0" fontId="12" fillId="2" borderId="11" xfId="1" applyFont="1" applyFill="1" applyBorder="1" applyAlignment="1">
      <alignment horizontal="left" vertical="top" wrapText="1"/>
    </xf>
    <xf numFmtId="0" fontId="12" fillId="0" borderId="98" xfId="1" applyFont="1" applyBorder="1" applyAlignment="1">
      <alignment horizontal="left" vertical="top" wrapText="1"/>
    </xf>
    <xf numFmtId="0" fontId="12" fillId="0" borderId="118" xfId="1" applyFont="1" applyBorder="1" applyAlignment="1">
      <alignment horizontal="left" vertical="top" wrapText="1"/>
    </xf>
    <xf numFmtId="0" fontId="51" fillId="0" borderId="118" xfId="1" applyBorder="1" applyAlignment="1">
      <alignment vertical="top" wrapText="1"/>
    </xf>
    <xf numFmtId="0" fontId="51" fillId="0" borderId="118" xfId="1" applyBorder="1" applyAlignment="1">
      <alignment wrapText="1"/>
    </xf>
    <xf numFmtId="0" fontId="50" fillId="0" borderId="118" xfId="1" applyFont="1" applyBorder="1" applyAlignment="1">
      <alignment vertical="top" wrapText="1"/>
    </xf>
    <xf numFmtId="0" fontId="16" fillId="0" borderId="98" xfId="1" applyFont="1" applyBorder="1" applyAlignment="1">
      <alignment horizontal="left" vertical="top"/>
    </xf>
    <xf numFmtId="0" fontId="12" fillId="0" borderId="118" xfId="1" applyFont="1" applyBorder="1" applyAlignment="1">
      <alignment vertical="top" wrapText="1"/>
    </xf>
    <xf numFmtId="0" fontId="52" fillId="0" borderId="118" xfId="1" applyFont="1" applyBorder="1" applyAlignment="1">
      <alignment vertical="top" wrapText="1"/>
    </xf>
    <xf numFmtId="0" fontId="12" fillId="0" borderId="118" xfId="1" applyFont="1" applyBorder="1" applyAlignment="1">
      <alignment horizontal="left" vertical="center" wrapText="1"/>
    </xf>
    <xf numFmtId="168" fontId="12" fillId="0" borderId="117" xfId="1" applyNumberFormat="1" applyFont="1" applyBorder="1" applyAlignment="1">
      <alignment horizontal="left" vertical="top" wrapText="1"/>
    </xf>
    <xf numFmtId="0" fontId="18" fillId="0" borderId="81" xfId="1" applyFont="1" applyAlignment="1">
      <alignment vertical="top" wrapText="1"/>
    </xf>
    <xf numFmtId="0" fontId="19" fillId="0" borderId="81" xfId="1" applyFont="1" applyAlignment="1">
      <alignment horizontal="left" vertical="top" wrapText="1"/>
    </xf>
    <xf numFmtId="0" fontId="20" fillId="0" borderId="81" xfId="1" applyFont="1" applyAlignment="1">
      <alignment horizontal="center" vertical="center" wrapText="1"/>
    </xf>
    <xf numFmtId="169" fontId="19" fillId="0" borderId="81" xfId="1" applyNumberFormat="1" applyFont="1" applyAlignment="1">
      <alignment horizontal="right" vertical="top" wrapText="1"/>
    </xf>
    <xf numFmtId="0" fontId="21" fillId="4" borderId="11" xfId="1" applyFont="1" applyFill="1" applyBorder="1" applyAlignment="1">
      <alignment horizontal="center" vertical="center" wrapText="1"/>
    </xf>
    <xf numFmtId="0" fontId="12" fillId="0" borderId="11" xfId="1" applyFont="1" applyBorder="1" applyAlignment="1">
      <alignment vertical="top" wrapText="1"/>
    </xf>
    <xf numFmtId="0" fontId="16" fillId="0" borderId="11" xfId="1" applyFont="1" applyBorder="1" applyAlignment="1">
      <alignment vertical="top" wrapText="1"/>
    </xf>
    <xf numFmtId="0" fontId="16" fillId="0" borderId="23" xfId="1" applyFont="1" applyBorder="1" applyAlignment="1">
      <alignment vertical="top" wrapText="1"/>
    </xf>
    <xf numFmtId="0" fontId="12" fillId="0" borderId="11" xfId="1" applyFont="1" applyBorder="1" applyAlignment="1">
      <alignment horizontal="center" vertical="top" wrapText="1"/>
    </xf>
    <xf numFmtId="169" fontId="12" fillId="0" borderId="11" xfId="1" applyNumberFormat="1" applyFont="1" applyBorder="1" applyAlignment="1">
      <alignment horizontal="left" vertical="top" wrapText="1"/>
    </xf>
    <xf numFmtId="0" fontId="19" fillId="0" borderId="81" xfId="1" applyFont="1" applyAlignment="1">
      <alignment vertical="top" wrapText="1"/>
    </xf>
    <xf numFmtId="0" fontId="19" fillId="0" borderId="81" xfId="1" applyFont="1" applyAlignment="1">
      <alignment horizontal="center" vertical="top" wrapText="1"/>
    </xf>
    <xf numFmtId="0" fontId="19" fillId="2" borderId="81" xfId="1" applyFont="1" applyFill="1" applyAlignment="1">
      <alignment vertical="top" wrapText="1"/>
    </xf>
    <xf numFmtId="0" fontId="19" fillId="2" borderId="81" xfId="1" applyFont="1" applyFill="1" applyAlignment="1">
      <alignment vertical="center" wrapText="1"/>
    </xf>
    <xf numFmtId="0" fontId="19" fillId="0" borderId="81" xfId="1" applyFont="1" applyAlignment="1">
      <alignment horizontal="left" vertical="center" wrapText="1"/>
    </xf>
    <xf numFmtId="0" fontId="19" fillId="0" borderId="81" xfId="1" applyFont="1" applyAlignment="1">
      <alignment vertical="center" wrapText="1"/>
    </xf>
    <xf numFmtId="0" fontId="19" fillId="0" borderId="81" xfId="1" applyFont="1" applyAlignment="1">
      <alignment horizontal="center" vertical="center" wrapText="1"/>
    </xf>
    <xf numFmtId="169" fontId="19" fillId="0" borderId="81" xfId="1" applyNumberFormat="1" applyFont="1" applyAlignment="1">
      <alignment horizontal="right" vertical="center" wrapText="1"/>
    </xf>
    <xf numFmtId="0" fontId="13" fillId="0" borderId="81" xfId="1" applyFont="1" applyAlignment="1">
      <alignment horizontal="left" vertical="center" wrapText="1"/>
    </xf>
    <xf numFmtId="0" fontId="16" fillId="0" borderId="117" xfId="1" applyFont="1" applyBorder="1" applyAlignment="1">
      <alignment horizontal="left" vertical="top"/>
    </xf>
    <xf numFmtId="14" fontId="1" fillId="0" borderId="81" xfId="1" applyNumberFormat="1" applyFont="1" applyAlignment="1">
      <alignment horizontal="left" vertical="top" wrapText="1"/>
    </xf>
    <xf numFmtId="0" fontId="50" fillId="0" borderId="81" xfId="1" applyFont="1" applyAlignment="1">
      <alignment horizontal="left" vertical="top" wrapText="1"/>
    </xf>
    <xf numFmtId="0" fontId="50" fillId="0" borderId="81" xfId="1" applyFont="1" applyAlignment="1">
      <alignment vertical="top"/>
    </xf>
    <xf numFmtId="0" fontId="1" fillId="0" borderId="117" xfId="1" applyFont="1" applyBorder="1" applyAlignment="1">
      <alignment vertical="top"/>
    </xf>
    <xf numFmtId="0" fontId="1" fillId="0" borderId="81" xfId="1" applyFont="1" applyAlignment="1">
      <alignment vertical="center"/>
    </xf>
    <xf numFmtId="0" fontId="25" fillId="6" borderId="25" xfId="1" applyFont="1" applyFill="1" applyBorder="1" applyAlignment="1">
      <alignment horizontal="center" vertical="center" wrapText="1"/>
    </xf>
    <xf numFmtId="0" fontId="25" fillId="6" borderId="11" xfId="1" applyFont="1" applyFill="1" applyBorder="1" applyAlignment="1">
      <alignment horizontal="center" vertical="center" wrapText="1"/>
    </xf>
    <xf numFmtId="170" fontId="25" fillId="6" borderId="11" xfId="1" applyNumberFormat="1" applyFont="1" applyFill="1" applyBorder="1" applyAlignment="1">
      <alignment horizontal="center" vertical="center" wrapText="1"/>
    </xf>
    <xf numFmtId="170" fontId="26" fillId="4" borderId="26" xfId="1" applyNumberFormat="1" applyFont="1" applyFill="1" applyBorder="1" applyAlignment="1">
      <alignment horizontal="center" vertical="center" wrapText="1"/>
    </xf>
    <xf numFmtId="49" fontId="22" fillId="0" borderId="25" xfId="1" applyNumberFormat="1" applyFont="1" applyBorder="1" applyAlignment="1">
      <alignment vertical="top" wrapText="1"/>
    </xf>
    <xf numFmtId="49" fontId="22" fillId="0" borderId="11" xfId="1" applyNumberFormat="1" applyFont="1" applyBorder="1" applyAlignment="1">
      <alignment vertical="top" wrapText="1"/>
    </xf>
    <xf numFmtId="171" fontId="22" fillId="0" borderId="11" xfId="1" applyNumberFormat="1" applyFont="1" applyBorder="1" applyAlignment="1">
      <alignment horizontal="center" vertical="top" wrapText="1"/>
    </xf>
    <xf numFmtId="172" fontId="27" fillId="0" borderId="11" xfId="1" applyNumberFormat="1" applyFont="1" applyBorder="1" applyAlignment="1">
      <alignment horizontal="right" vertical="top" wrapText="1"/>
    </xf>
    <xf numFmtId="0" fontId="51" fillId="0" borderId="81" xfId="1" applyAlignment="1">
      <alignment wrapText="1"/>
    </xf>
    <xf numFmtId="49" fontId="22" fillId="23" borderId="25" xfId="1" applyNumberFormat="1" applyFont="1" applyFill="1" applyBorder="1" applyAlignment="1">
      <alignment vertical="top" wrapText="1"/>
    </xf>
    <xf numFmtId="49" fontId="22" fillId="23" borderId="11" xfId="1" applyNumberFormat="1" applyFont="1" applyFill="1" applyBorder="1" applyAlignment="1">
      <alignment vertical="top" wrapText="1"/>
    </xf>
    <xf numFmtId="171" fontId="22" fillId="23" borderId="11" xfId="1" applyNumberFormat="1" applyFont="1" applyFill="1" applyBorder="1" applyAlignment="1">
      <alignment horizontal="center" vertical="top" wrapText="1"/>
    </xf>
    <xf numFmtId="172" fontId="27" fillId="23" borderId="11" xfId="1" applyNumberFormat="1" applyFont="1" applyFill="1" applyBorder="1" applyAlignment="1">
      <alignment horizontal="right" vertical="top" wrapText="1"/>
    </xf>
    <xf numFmtId="174" fontId="28" fillId="0" borderId="11" xfId="1" applyNumberFormat="1" applyFont="1" applyBorder="1" applyAlignment="1">
      <alignment vertical="top"/>
    </xf>
    <xf numFmtId="3" fontId="51" fillId="0" borderId="81" xfId="1" applyNumberFormat="1"/>
    <xf numFmtId="44" fontId="0" fillId="0" borderId="81" xfId="4" applyFont="1"/>
    <xf numFmtId="44" fontId="51" fillId="0" borderId="81" xfId="1" applyNumberFormat="1"/>
    <xf numFmtId="173" fontId="22" fillId="2" borderId="27" xfId="1" applyNumberFormat="1" applyFont="1" applyFill="1" applyBorder="1" applyAlignment="1">
      <alignment vertical="top"/>
    </xf>
    <xf numFmtId="0" fontId="22" fillId="2" borderId="81" xfId="1" applyFont="1" applyFill="1" applyAlignment="1">
      <alignment vertical="top"/>
    </xf>
    <xf numFmtId="174" fontId="22" fillId="0" borderId="81" xfId="1" applyNumberFormat="1" applyFont="1" applyAlignment="1">
      <alignment vertical="top"/>
    </xf>
    <xf numFmtId="170" fontId="29" fillId="0" borderId="81" xfId="1" applyNumberFormat="1" applyFont="1" applyAlignment="1">
      <alignment vertical="top"/>
    </xf>
    <xf numFmtId="43" fontId="22" fillId="0" borderId="81" xfId="5" applyFont="1" applyAlignment="1">
      <alignment vertical="top"/>
    </xf>
    <xf numFmtId="43" fontId="51" fillId="0" borderId="81" xfId="1" applyNumberFormat="1"/>
    <xf numFmtId="0" fontId="22" fillId="0" borderId="11" xfId="1" applyFont="1" applyBorder="1" applyAlignment="1">
      <alignment horizontal="center" vertical="center"/>
    </xf>
    <xf numFmtId="170" fontId="30" fillId="0" borderId="11" xfId="1" applyNumberFormat="1" applyFont="1" applyBorder="1" applyAlignment="1">
      <alignment horizontal="right" vertical="center"/>
    </xf>
    <xf numFmtId="170" fontId="30" fillId="0" borderId="26" xfId="1" applyNumberFormat="1" applyFont="1" applyBorder="1" applyAlignment="1">
      <alignment horizontal="right" vertical="center"/>
    </xf>
    <xf numFmtId="170" fontId="28" fillId="0" borderId="11" xfId="1" applyNumberFormat="1" applyFont="1" applyBorder="1" applyAlignment="1">
      <alignment horizontal="right" vertical="center"/>
    </xf>
    <xf numFmtId="170" fontId="28" fillId="0" borderId="26" xfId="1" applyNumberFormat="1" applyFont="1" applyBorder="1" applyAlignment="1">
      <alignment horizontal="right" vertical="center"/>
    </xf>
    <xf numFmtId="0" fontId="31" fillId="5" borderId="11" xfId="1" applyFont="1" applyFill="1" applyBorder="1" applyAlignment="1">
      <alignment horizontal="center" vertical="center" wrapText="1"/>
    </xf>
    <xf numFmtId="0" fontId="32" fillId="5" borderId="11" xfId="1" applyFont="1" applyFill="1" applyBorder="1" applyAlignment="1">
      <alignment horizontal="center" vertical="center" wrapText="1"/>
    </xf>
    <xf numFmtId="170" fontId="30" fillId="0" borderId="11" xfId="1" applyNumberFormat="1" applyFont="1" applyBorder="1" applyAlignment="1">
      <alignment horizontal="center" vertical="top"/>
    </xf>
    <xf numFmtId="170" fontId="30" fillId="0" borderId="11" xfId="1" applyNumberFormat="1" applyFont="1" applyBorder="1" applyAlignment="1">
      <alignment vertical="top"/>
    </xf>
    <xf numFmtId="170" fontId="30" fillId="0" borderId="26" xfId="1" applyNumberFormat="1" applyFont="1" applyBorder="1" applyAlignment="1">
      <alignment vertical="top"/>
    </xf>
    <xf numFmtId="170" fontId="28" fillId="0" borderId="11" xfId="1" applyNumberFormat="1" applyFont="1" applyBorder="1" applyAlignment="1">
      <alignment vertical="top"/>
    </xf>
    <xf numFmtId="0" fontId="22" fillId="0" borderId="81" xfId="1" applyFont="1" applyAlignment="1">
      <alignment vertical="top"/>
    </xf>
    <xf numFmtId="170" fontId="35" fillId="5" borderId="31" xfId="1" applyNumberFormat="1" applyFont="1" applyFill="1" applyBorder="1" applyAlignment="1">
      <alignment horizontal="center" vertical="center" wrapText="1"/>
    </xf>
    <xf numFmtId="170" fontId="34" fillId="4" borderId="26" xfId="1" applyNumberFormat="1" applyFont="1" applyFill="1" applyBorder="1" applyAlignment="1">
      <alignment horizontal="center" vertical="center" wrapText="1"/>
    </xf>
    <xf numFmtId="170" fontId="36" fillId="0" borderId="11" xfId="1" applyNumberFormat="1" applyFont="1" applyBorder="1" applyAlignment="1">
      <alignment vertical="top"/>
    </xf>
    <xf numFmtId="170" fontId="36" fillId="0" borderId="26" xfId="1" applyNumberFormat="1" applyFont="1" applyBorder="1" applyAlignment="1">
      <alignment vertical="top"/>
    </xf>
    <xf numFmtId="170" fontId="22" fillId="0" borderId="81" xfId="1" applyNumberFormat="1" applyFont="1" applyAlignment="1">
      <alignment vertical="top"/>
    </xf>
    <xf numFmtId="170" fontId="34" fillId="7" borderId="34" xfId="1" applyNumberFormat="1" applyFont="1" applyFill="1" applyBorder="1" applyAlignment="1">
      <alignment vertical="top"/>
    </xf>
    <xf numFmtId="170" fontId="34" fillId="7" borderId="35" xfId="1" applyNumberFormat="1" applyFont="1" applyFill="1" applyBorder="1" applyAlignment="1">
      <alignment vertical="top"/>
    </xf>
    <xf numFmtId="170" fontId="34" fillId="5" borderId="34" xfId="1" applyNumberFormat="1" applyFont="1" applyFill="1" applyBorder="1" applyAlignment="1">
      <alignment vertical="top"/>
    </xf>
    <xf numFmtId="3" fontId="22" fillId="0" borderId="81" xfId="1" applyNumberFormat="1" applyFont="1" applyAlignment="1">
      <alignment vertical="top"/>
    </xf>
    <xf numFmtId="0" fontId="70" fillId="0" borderId="113" xfId="1" applyFont="1" applyBorder="1" applyAlignment="1">
      <alignment vertical="top"/>
    </xf>
    <xf numFmtId="0" fontId="27" fillId="0" borderId="113" xfId="1" applyFont="1" applyBorder="1" applyAlignment="1">
      <alignment vertical="top"/>
    </xf>
    <xf numFmtId="172" fontId="51" fillId="0" borderId="81" xfId="1" applyNumberFormat="1"/>
    <xf numFmtId="0" fontId="10" fillId="18" borderId="117" xfId="1" applyFont="1" applyFill="1" applyBorder="1" applyAlignment="1">
      <alignment horizontal="center" vertical="center" wrapText="1"/>
    </xf>
    <xf numFmtId="0" fontId="5" fillId="17" borderId="117" xfId="1" applyFont="1" applyFill="1" applyBorder="1" applyAlignment="1">
      <alignment horizontal="center" vertical="center" wrapText="1"/>
    </xf>
    <xf numFmtId="0" fontId="7" fillId="18" borderId="126" xfId="1" applyFont="1" applyFill="1" applyBorder="1" applyAlignment="1">
      <alignment horizontal="center" vertical="center"/>
    </xf>
    <xf numFmtId="0" fontId="7" fillId="18" borderId="125" xfId="1" applyFont="1" applyFill="1" applyBorder="1" applyAlignment="1">
      <alignment horizontal="center" vertical="center"/>
    </xf>
    <xf numFmtId="0" fontId="7" fillId="18" borderId="124" xfId="1" applyFont="1" applyFill="1" applyBorder="1" applyAlignment="1">
      <alignment horizontal="center" vertical="center"/>
    </xf>
    <xf numFmtId="0" fontId="7" fillId="18" borderId="123" xfId="1" applyFont="1" applyFill="1" applyBorder="1" applyAlignment="1">
      <alignment horizontal="center" vertical="center"/>
    </xf>
    <xf numFmtId="0" fontId="7" fillId="18" borderId="122" xfId="1" applyFont="1" applyFill="1" applyBorder="1" applyAlignment="1">
      <alignment horizontal="center" vertical="center"/>
    </xf>
    <xf numFmtId="0" fontId="7" fillId="18" borderId="121" xfId="1" applyFont="1" applyFill="1" applyBorder="1" applyAlignment="1">
      <alignment horizontal="center" vertical="center"/>
    </xf>
    <xf numFmtId="0" fontId="8" fillId="20" borderId="117" xfId="1" applyFont="1" applyFill="1" applyBorder="1" applyAlignment="1">
      <alignment horizontal="center" vertical="center" wrapText="1"/>
    </xf>
    <xf numFmtId="0" fontId="47" fillId="20" borderId="117" xfId="1" applyFont="1" applyFill="1" applyBorder="1" applyAlignment="1">
      <alignment horizontal="center" vertical="center" wrapText="1"/>
    </xf>
    <xf numFmtId="0" fontId="54" fillId="18" borderId="117" xfId="1" applyFont="1" applyFill="1" applyBorder="1" applyAlignment="1">
      <alignment horizontal="center" vertical="center" wrapText="1"/>
    </xf>
    <xf numFmtId="0" fontId="58" fillId="18" borderId="117" xfId="1" applyFont="1" applyFill="1" applyBorder="1" applyAlignment="1">
      <alignment horizontal="center" vertical="center" wrapText="1"/>
    </xf>
    <xf numFmtId="0" fontId="54" fillId="18" borderId="117" xfId="1" applyFont="1" applyFill="1" applyBorder="1" applyAlignment="1">
      <alignment horizontal="center" vertical="center"/>
    </xf>
    <xf numFmtId="0" fontId="55" fillId="18" borderId="117" xfId="1" applyFont="1" applyFill="1" applyBorder="1" applyAlignment="1">
      <alignment horizontal="center" vertical="center"/>
    </xf>
    <xf numFmtId="0" fontId="10" fillId="2" borderId="21" xfId="1" applyFont="1" applyFill="1" applyBorder="1" applyAlignment="1">
      <alignment horizontal="center" vertical="center"/>
    </xf>
    <xf numFmtId="0" fontId="6" fillId="0" borderId="4" xfId="1" applyFont="1" applyBorder="1"/>
    <xf numFmtId="0" fontId="6" fillId="0" borderId="16" xfId="1" applyFont="1" applyBorder="1"/>
    <xf numFmtId="0" fontId="11" fillId="2" borderId="21" xfId="1" applyFont="1" applyFill="1" applyBorder="1" applyAlignment="1">
      <alignment horizontal="left" vertical="center" wrapText="1"/>
    </xf>
    <xf numFmtId="0" fontId="11" fillId="2" borderId="127" xfId="1" applyFont="1" applyFill="1" applyBorder="1" applyAlignment="1">
      <alignment horizontal="left" vertical="center" wrapText="1"/>
    </xf>
    <xf numFmtId="0" fontId="11" fillId="2" borderId="128" xfId="1" applyFont="1" applyFill="1" applyBorder="1" applyAlignment="1">
      <alignment horizontal="left" vertical="center" wrapText="1"/>
    </xf>
    <xf numFmtId="0" fontId="54" fillId="19" borderId="117" xfId="1" applyFont="1" applyFill="1" applyBorder="1" applyAlignment="1">
      <alignment horizontal="center" vertical="center" wrapText="1"/>
    </xf>
    <xf numFmtId="0" fontId="11" fillId="19" borderId="117" xfId="1" applyFont="1" applyFill="1" applyBorder="1" applyAlignment="1">
      <alignment vertical="center" wrapText="1"/>
    </xf>
    <xf numFmtId="0" fontId="11" fillId="19" borderId="117" xfId="1" applyFont="1" applyFill="1" applyBorder="1" applyAlignment="1">
      <alignment horizontal="center" vertical="center" wrapText="1"/>
    </xf>
    <xf numFmtId="0" fontId="4" fillId="18" borderId="117" xfId="1" applyFont="1" applyFill="1" applyBorder="1" applyAlignment="1">
      <alignment horizontal="center" vertical="center" wrapText="1"/>
    </xf>
    <xf numFmtId="0" fontId="54" fillId="19" borderId="118" xfId="1" applyFont="1" applyFill="1" applyBorder="1" applyAlignment="1">
      <alignment horizontal="center" vertical="center"/>
    </xf>
    <xf numFmtId="0" fontId="54" fillId="19" borderId="119" xfId="1" applyFont="1" applyFill="1" applyBorder="1" applyAlignment="1">
      <alignment horizontal="center" vertical="center"/>
    </xf>
    <xf numFmtId="0" fontId="54" fillId="19" borderId="118" xfId="1" applyFont="1" applyFill="1" applyBorder="1" applyAlignment="1">
      <alignment horizontal="center" vertical="center" wrapText="1"/>
    </xf>
    <xf numFmtId="0" fontId="54" fillId="19" borderId="119" xfId="1" applyFont="1" applyFill="1" applyBorder="1" applyAlignment="1">
      <alignment horizontal="center" vertical="center" wrapText="1"/>
    </xf>
    <xf numFmtId="0" fontId="11" fillId="2" borderId="118" xfId="1" applyFont="1" applyFill="1" applyBorder="1" applyAlignment="1">
      <alignment horizontal="center" vertical="top" wrapText="1"/>
    </xf>
    <xf numFmtId="0" fontId="11" fillId="2" borderId="120" xfId="1" applyFont="1" applyFill="1" applyBorder="1" applyAlignment="1">
      <alignment horizontal="center" vertical="top" wrapText="1"/>
    </xf>
    <xf numFmtId="0" fontId="11" fillId="2" borderId="119" xfId="1" applyFont="1" applyFill="1" applyBorder="1" applyAlignment="1">
      <alignment horizontal="center" vertical="top" wrapText="1"/>
    </xf>
    <xf numFmtId="0" fontId="11" fillId="0" borderId="118" xfId="1" applyFont="1" applyBorder="1" applyAlignment="1">
      <alignment horizontal="center" vertical="top" wrapText="1"/>
    </xf>
    <xf numFmtId="0" fontId="11" fillId="0" borderId="120" xfId="1" applyFont="1" applyBorder="1" applyAlignment="1">
      <alignment horizontal="center" vertical="top" wrapText="1"/>
    </xf>
    <xf numFmtId="0" fontId="11" fillId="0" borderId="119" xfId="1" applyFont="1" applyBorder="1" applyAlignment="1">
      <alignment horizontal="center" vertical="top" wrapText="1"/>
    </xf>
    <xf numFmtId="165" fontId="64" fillId="0" borderId="117" xfId="1" applyNumberFormat="1" applyFont="1" applyBorder="1" applyAlignment="1">
      <alignment horizontal="center" vertical="top"/>
    </xf>
    <xf numFmtId="0" fontId="54" fillId="19" borderId="117" xfId="1" applyFont="1" applyFill="1" applyBorder="1" applyAlignment="1">
      <alignment horizontal="center" vertical="center"/>
    </xf>
    <xf numFmtId="0" fontId="11" fillId="2" borderId="117" xfId="1" applyFont="1" applyFill="1" applyBorder="1" applyAlignment="1">
      <alignment horizontal="center" vertical="top" wrapText="1"/>
    </xf>
    <xf numFmtId="0" fontId="3" fillId="2" borderId="117" xfId="1" applyFont="1" applyFill="1" applyBorder="1" applyAlignment="1">
      <alignment horizontal="center" vertical="top" wrapText="1"/>
    </xf>
    <xf numFmtId="0" fontId="11" fillId="0" borderId="117" xfId="1" applyFont="1" applyBorder="1" applyAlignment="1">
      <alignment horizontal="center" vertical="top" wrapText="1"/>
    </xf>
    <xf numFmtId="0" fontId="11" fillId="0" borderId="117" xfId="1" applyFont="1" applyBorder="1" applyAlignment="1">
      <alignment horizontal="center" vertical="top"/>
    </xf>
    <xf numFmtId="0" fontId="11" fillId="2" borderId="117" xfId="1" applyFont="1" applyFill="1" applyBorder="1" applyAlignment="1">
      <alignment horizontal="left" vertical="top" wrapText="1"/>
    </xf>
    <xf numFmtId="0" fontId="6" fillId="0" borderId="117" xfId="1" applyFont="1" applyBorder="1" applyAlignment="1">
      <alignment vertical="top"/>
    </xf>
    <xf numFmtId="165" fontId="11" fillId="0" borderId="117" xfId="1" applyNumberFormat="1" applyFont="1" applyBorder="1" applyAlignment="1">
      <alignment horizontal="center" vertical="top"/>
    </xf>
    <xf numFmtId="0" fontId="54" fillId="19" borderId="117" xfId="1" applyFont="1" applyFill="1" applyBorder="1" applyAlignment="1">
      <alignment horizontal="center" vertical="top" wrapText="1"/>
    </xf>
    <xf numFmtId="0" fontId="11" fillId="19" borderId="117" xfId="1" applyFont="1" applyFill="1" applyBorder="1" applyAlignment="1">
      <alignment vertical="top" wrapText="1"/>
    </xf>
    <xf numFmtId="0" fontId="11" fillId="19" borderId="117" xfId="1" applyFont="1" applyFill="1" applyBorder="1" applyAlignment="1">
      <alignment horizontal="center" vertical="top" wrapText="1"/>
    </xf>
    <xf numFmtId="0" fontId="54" fillId="18" borderId="117" xfId="1" applyFont="1" applyFill="1" applyBorder="1" applyAlignment="1">
      <alignment horizontal="center" vertical="top" wrapText="1"/>
    </xf>
    <xf numFmtId="0" fontId="10" fillId="0" borderId="81" xfId="1" applyFont="1" applyAlignment="1">
      <alignment horizontal="left" vertical="top" wrapText="1"/>
    </xf>
    <xf numFmtId="0" fontId="6" fillId="0" borderId="81" xfId="1" applyFont="1" applyAlignment="1">
      <alignment vertical="top"/>
    </xf>
    <xf numFmtId="0" fontId="1" fillId="0" borderId="81" xfId="1" applyFont="1" applyAlignment="1">
      <alignment horizontal="left" vertical="top" wrapText="1"/>
    </xf>
    <xf numFmtId="0" fontId="67" fillId="0" borderId="104" xfId="1" applyFont="1" applyBorder="1" applyAlignment="1">
      <alignment horizontal="center" vertical="center" wrapText="1"/>
    </xf>
    <xf numFmtId="0" fontId="50" fillId="0" borderId="104" xfId="1" applyFont="1" applyBorder="1"/>
    <xf numFmtId="0" fontId="66" fillId="4" borderId="21" xfId="1" applyFont="1" applyFill="1" applyBorder="1" applyAlignment="1">
      <alignment horizontal="center" vertical="center" wrapText="1"/>
    </xf>
    <xf numFmtId="0" fontId="50" fillId="0" borderId="4" xfId="1" applyFont="1" applyBorder="1"/>
    <xf numFmtId="0" fontId="50" fillId="0" borderId="16" xfId="1" applyFont="1" applyBorder="1"/>
    <xf numFmtId="0" fontId="49" fillId="22" borderId="21" xfId="1" applyFont="1" applyFill="1" applyBorder="1" applyAlignment="1">
      <alignment horizontal="center" vertical="center"/>
    </xf>
    <xf numFmtId="0" fontId="15" fillId="22" borderId="4" xfId="1" applyFont="1" applyFill="1" applyBorder="1" applyAlignment="1">
      <alignment horizontal="center" vertical="center"/>
    </xf>
    <xf numFmtId="0" fontId="15" fillId="22" borderId="16" xfId="1" applyFont="1" applyFill="1" applyBorder="1" applyAlignment="1">
      <alignment horizontal="center" vertical="center"/>
    </xf>
    <xf numFmtId="0" fontId="12" fillId="0" borderId="81" xfId="1" applyFont="1" applyAlignment="1">
      <alignment horizontal="left" vertical="top" wrapText="1"/>
    </xf>
    <xf numFmtId="0" fontId="14" fillId="0" borderId="104" xfId="1" applyFont="1" applyBorder="1" applyAlignment="1">
      <alignment horizontal="center" vertical="center" wrapText="1"/>
    </xf>
    <xf numFmtId="0" fontId="6" fillId="0" borderId="104" xfId="1" applyFont="1" applyBorder="1"/>
    <xf numFmtId="0" fontId="15" fillId="4" borderId="21" xfId="1" applyFont="1" applyFill="1" applyBorder="1" applyAlignment="1">
      <alignment horizontal="center" vertical="center" wrapText="1"/>
    </xf>
    <xf numFmtId="0" fontId="19" fillId="0" borderId="6" xfId="1" applyFont="1" applyBorder="1" applyAlignment="1">
      <alignment horizontal="left" vertical="top" wrapText="1"/>
    </xf>
    <xf numFmtId="0" fontId="6" fillId="0" borderId="6" xfId="1" applyFont="1" applyBorder="1"/>
    <xf numFmtId="0" fontId="19" fillId="0" borderId="81" xfId="1" applyFont="1" applyAlignment="1">
      <alignment horizontal="left" vertical="top" wrapText="1"/>
    </xf>
    <xf numFmtId="0" fontId="51" fillId="0" borderId="81" xfId="1"/>
    <xf numFmtId="0" fontId="20" fillId="0" borderId="81" xfId="1" applyFont="1" applyAlignment="1">
      <alignment horizontal="center" vertical="center" wrapText="1"/>
    </xf>
    <xf numFmtId="0" fontId="21" fillId="4" borderId="21" xfId="1" applyFont="1" applyFill="1" applyBorder="1" applyAlignment="1">
      <alignment horizontal="center" vertical="center" wrapText="1"/>
    </xf>
    <xf numFmtId="0" fontId="36" fillId="0" borderId="106" xfId="1" applyFont="1" applyBorder="1" applyAlignment="1">
      <alignment horizontal="center" vertical="center"/>
    </xf>
    <xf numFmtId="0" fontId="34" fillId="7" borderId="32" xfId="1" applyFont="1" applyFill="1" applyBorder="1" applyAlignment="1">
      <alignment horizontal="center" vertical="center" wrapText="1"/>
    </xf>
    <xf numFmtId="0" fontId="6" fillId="0" borderId="33" xfId="1" applyFont="1" applyBorder="1"/>
    <xf numFmtId="0" fontId="6" fillId="0" borderId="54" xfId="1" applyFont="1" applyBorder="1"/>
    <xf numFmtId="0" fontId="34" fillId="5" borderId="105" xfId="1" applyFont="1" applyFill="1" applyBorder="1" applyAlignment="1">
      <alignment horizontal="center" vertical="center" wrapText="1"/>
    </xf>
    <xf numFmtId="0" fontId="6" fillId="0" borderId="61" xfId="1" applyFont="1" applyBorder="1"/>
    <xf numFmtId="0" fontId="6" fillId="0" borderId="93" xfId="1" applyFont="1" applyBorder="1"/>
    <xf numFmtId="0" fontId="36" fillId="0" borderId="106" xfId="1" applyFont="1" applyBorder="1" applyAlignment="1">
      <alignment horizontal="center" vertical="center" wrapText="1"/>
    </xf>
    <xf numFmtId="0" fontId="34" fillId="5" borderId="32" xfId="1" applyFont="1" applyFill="1" applyBorder="1" applyAlignment="1">
      <alignment horizontal="center" vertical="center" wrapText="1"/>
    </xf>
    <xf numFmtId="0" fontId="28" fillId="0" borderId="106" xfId="1" applyFont="1" applyBorder="1" applyAlignment="1">
      <alignment horizontal="center" vertical="top"/>
    </xf>
    <xf numFmtId="0" fontId="33" fillId="0" borderId="27" xfId="1" applyFont="1" applyBorder="1" applyAlignment="1">
      <alignment horizontal="center" wrapText="1"/>
    </xf>
    <xf numFmtId="0" fontId="6" fillId="0" borderId="50" xfId="1" applyFont="1" applyBorder="1"/>
    <xf numFmtId="0" fontId="31" fillId="5" borderId="106" xfId="1" applyFont="1" applyFill="1" applyBorder="1" applyAlignment="1">
      <alignment horizontal="center" vertical="center" wrapText="1"/>
    </xf>
    <xf numFmtId="0" fontId="22" fillId="0" borderId="106" xfId="1" applyFont="1" applyBorder="1" applyAlignment="1">
      <alignment horizontal="left" vertical="top"/>
    </xf>
    <xf numFmtId="173" fontId="28" fillId="0" borderId="106" xfId="1" applyNumberFormat="1" applyFont="1" applyBorder="1" applyAlignment="1">
      <alignment horizontal="center" vertical="top"/>
    </xf>
    <xf numFmtId="0" fontId="23" fillId="0" borderId="106" xfId="1" applyFont="1" applyBorder="1" applyAlignment="1">
      <alignment horizontal="left"/>
    </xf>
    <xf numFmtId="0" fontId="6" fillId="0" borderId="28" xfId="1" applyFont="1" applyBorder="1"/>
    <xf numFmtId="173" fontId="30" fillId="0" borderId="106" xfId="1" applyNumberFormat="1" applyFont="1" applyBorder="1" applyAlignment="1">
      <alignment horizontal="left" vertical="top" wrapText="1"/>
    </xf>
    <xf numFmtId="173" fontId="30" fillId="0" borderId="21" xfId="1" applyNumberFormat="1" applyFont="1" applyBorder="1" applyAlignment="1">
      <alignment horizontal="left" vertical="center" wrapText="1"/>
    </xf>
    <xf numFmtId="0" fontId="23" fillId="0" borderId="24" xfId="1" applyFont="1" applyBorder="1" applyAlignment="1">
      <alignment horizontal="center" vertical="top"/>
    </xf>
    <xf numFmtId="0" fontId="6" fillId="0" borderId="113" xfId="1" applyFont="1" applyBorder="1"/>
    <xf numFmtId="0" fontId="6" fillId="0" borderId="114" xfId="1" applyFont="1" applyBorder="1"/>
    <xf numFmtId="0" fontId="23" fillId="0" borderId="27" xfId="1" applyFont="1" applyBorder="1" applyAlignment="1">
      <alignment horizontal="center" vertical="top"/>
    </xf>
    <xf numFmtId="0" fontId="24" fillId="0" borderId="102" xfId="1" applyFont="1" applyBorder="1" applyAlignment="1">
      <alignment horizontal="left" vertical="top"/>
    </xf>
    <xf numFmtId="0" fontId="6" fillId="0" borderId="103" xfId="1" applyFont="1" applyBorder="1"/>
    <xf numFmtId="0" fontId="25" fillId="6" borderId="106" xfId="1" applyFont="1" applyFill="1" applyBorder="1" applyAlignment="1">
      <alignment horizontal="center" vertical="center" wrapText="1"/>
    </xf>
    <xf numFmtId="0" fontId="25" fillId="6" borderId="21" xfId="1" applyFont="1" applyFill="1" applyBorder="1" applyAlignment="1">
      <alignment horizontal="left" vertical="center" wrapText="1"/>
    </xf>
    <xf numFmtId="0" fontId="38" fillId="2" borderId="37" xfId="0" applyFont="1" applyFill="1" applyBorder="1" applyAlignment="1">
      <alignment horizontal="center" vertical="center" wrapText="1"/>
    </xf>
    <xf numFmtId="0" fontId="6" fillId="0" borderId="38" xfId="0" applyFont="1" applyBorder="1"/>
    <xf numFmtId="0" fontId="6" fillId="0" borderId="39" xfId="0" applyFont="1" applyBorder="1"/>
    <xf numFmtId="0" fontId="39" fillId="2" borderId="37" xfId="0" applyFont="1" applyFill="1" applyBorder="1" applyAlignment="1">
      <alignment horizontal="center" vertical="center"/>
    </xf>
    <xf numFmtId="0" fontId="38" fillId="2" borderId="37" xfId="0" applyFont="1" applyFill="1" applyBorder="1" applyAlignment="1">
      <alignment horizontal="center" vertical="center"/>
    </xf>
    <xf numFmtId="0" fontId="38" fillId="2" borderId="37" xfId="0" applyFont="1" applyFill="1" applyBorder="1" applyAlignment="1">
      <alignment horizontal="left" vertical="center" wrapText="1"/>
    </xf>
    <xf numFmtId="0" fontId="37" fillId="2" borderId="29" xfId="0" applyFont="1" applyFill="1" applyBorder="1" applyAlignment="1">
      <alignment horizontal="left" wrapText="1"/>
    </xf>
    <xf numFmtId="0" fontId="6" fillId="0" borderId="30" xfId="0" applyFont="1" applyBorder="1"/>
    <xf numFmtId="0" fontId="6" fillId="0" borderId="47" xfId="0" applyFont="1" applyBorder="1"/>
    <xf numFmtId="0" fontId="37" fillId="2" borderId="32" xfId="0" applyFont="1" applyFill="1" applyBorder="1" applyAlignment="1">
      <alignment horizontal="left" vertical="center" wrapText="1"/>
    </xf>
    <xf numFmtId="0" fontId="6" fillId="0" borderId="33" xfId="0" applyFont="1" applyBorder="1"/>
    <xf numFmtId="0" fontId="6" fillId="0" borderId="52" xfId="0" applyFont="1" applyBorder="1"/>
    <xf numFmtId="0" fontId="38" fillId="8" borderId="37" xfId="0" applyFont="1" applyFill="1" applyBorder="1" applyAlignment="1">
      <alignment horizontal="center" vertical="center" wrapText="1"/>
    </xf>
    <xf numFmtId="0" fontId="38" fillId="9" borderId="57" xfId="0" applyFont="1" applyFill="1" applyBorder="1" applyAlignment="1">
      <alignment horizontal="center" vertical="center" wrapText="1"/>
    </xf>
    <xf numFmtId="172" fontId="37" fillId="2" borderId="71" xfId="0" applyNumberFormat="1" applyFont="1" applyFill="1" applyBorder="1" applyAlignment="1">
      <alignment horizontal="center" vertical="top"/>
    </xf>
    <xf numFmtId="0" fontId="6" fillId="0" borderId="76" xfId="0" applyFont="1" applyBorder="1"/>
    <xf numFmtId="0" fontId="6" fillId="0" borderId="81" xfId="0" applyFont="1" applyBorder="1"/>
    <xf numFmtId="0" fontId="38" fillId="8" borderId="13" xfId="0" applyFont="1" applyFill="1" applyBorder="1" applyAlignment="1">
      <alignment horizontal="center" vertical="center"/>
    </xf>
    <xf numFmtId="0" fontId="6" fillId="0" borderId="17" xfId="0" applyFont="1" applyBorder="1"/>
    <xf numFmtId="0" fontId="38" fillId="8" borderId="29" xfId="0" applyFont="1" applyFill="1" applyBorder="1" applyAlignment="1">
      <alignment horizontal="center" vertical="center"/>
    </xf>
    <xf numFmtId="0" fontId="38" fillId="9" borderId="61" xfId="0" applyFont="1" applyFill="1" applyBorder="1" applyAlignment="1">
      <alignment horizontal="center" vertical="center"/>
    </xf>
    <xf numFmtId="0" fontId="38" fillId="9" borderId="37" xfId="0" applyFont="1" applyFill="1" applyBorder="1" applyAlignment="1">
      <alignment horizontal="center" vertical="center" wrapText="1"/>
    </xf>
    <xf numFmtId="0" fontId="37" fillId="2" borderId="13" xfId="0" applyFont="1" applyFill="1" applyBorder="1" applyAlignment="1">
      <alignment horizontal="center" vertical="top" wrapText="1"/>
    </xf>
    <xf numFmtId="0" fontId="6" fillId="0" borderId="15" xfId="0" applyFont="1" applyBorder="1"/>
    <xf numFmtId="0" fontId="38" fillId="8" borderId="102" xfId="0" applyFont="1" applyFill="1" applyBorder="1" applyAlignment="1">
      <alignment horizontal="center" vertical="center"/>
    </xf>
    <xf numFmtId="0" fontId="6" fillId="0" borderId="103" xfId="0" applyFont="1" applyBorder="1"/>
    <xf numFmtId="0" fontId="38" fillId="9" borderId="104" xfId="0" applyFont="1" applyFill="1" applyBorder="1" applyAlignment="1">
      <alignment horizontal="center" vertical="center"/>
    </xf>
    <xf numFmtId="177" fontId="37" fillId="2" borderId="71" xfId="0" applyNumberFormat="1" applyFont="1" applyFill="1" applyBorder="1" applyAlignment="1">
      <alignment horizontal="center" vertical="top"/>
    </xf>
    <xf numFmtId="0" fontId="38" fillId="2" borderId="29" xfId="0" applyFont="1" applyFill="1" applyBorder="1" applyAlignment="1">
      <alignment horizontal="left" vertical="center" wrapText="1"/>
    </xf>
    <xf numFmtId="0" fontId="43" fillId="0" borderId="0" xfId="0" applyFont="1" applyAlignment="1">
      <alignment horizontal="center" vertical="center" wrapText="1"/>
    </xf>
    <xf numFmtId="0" fontId="0" fillId="0" borderId="0" xfId="0"/>
    <xf numFmtId="0" fontId="31" fillId="4" borderId="112" xfId="0" applyFont="1" applyFill="1" applyBorder="1" applyAlignment="1">
      <alignment horizontal="center" vertical="center" wrapText="1"/>
    </xf>
    <xf numFmtId="0" fontId="6" fillId="0" borderId="113" xfId="0" applyFont="1" applyBorder="1"/>
    <xf numFmtId="0" fontId="6" fillId="0" borderId="114" xfId="0" applyFont="1" applyBorder="1"/>
    <xf numFmtId="0" fontId="26" fillId="4" borderId="3" xfId="0" applyFont="1" applyFill="1" applyBorder="1" applyAlignment="1">
      <alignment horizontal="center" vertical="center" wrapText="1"/>
    </xf>
    <xf numFmtId="0" fontId="6" fillId="0" borderId="5" xfId="0" applyFont="1" applyBorder="1"/>
    <xf numFmtId="0" fontId="6" fillId="0" borderId="4" xfId="0" applyFont="1" applyBorder="1"/>
  </cellXfs>
  <cellStyles count="6">
    <cellStyle name="Millares 2" xfId="5" xr:uid="{0E646BBC-9B9A-4033-9D46-9FB1ADD27D06}"/>
    <cellStyle name="Moneda 2" xfId="4" xr:uid="{8C4C609C-5B2D-422D-A0B5-25B3E28DA21D}"/>
    <cellStyle name="Normal" xfId="0" builtinId="0"/>
    <cellStyle name="Normal 2" xfId="1" xr:uid="{84F31EFF-939B-42B3-8CB5-061829400FE8}"/>
    <cellStyle name="Normal 2 4" xfId="2" xr:uid="{EF7A7A2F-398C-4844-97C5-789E654D966A}"/>
    <cellStyle name="Normal 2 4 2" xfId="3" xr:uid="{71808061-28DF-4F13-B572-65492D79D9E0}"/>
  </cellStyles>
  <dxfs count="0"/>
  <tableStyles count="0" defaultTableStyle="TableStyleMedium2" defaultPivotStyle="PivotStyleLight16"/>
  <colors>
    <mruColors>
      <color rgb="FFA30D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1" Type="http://schemas.openxmlformats.org/officeDocument/2006/relationships/image" Target="../media/image3.jp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g"/><Relationship Id="rId1" Type="http://schemas.openxmlformats.org/officeDocument/2006/relationships/image" Target="../media/image4.jpg"/><Relationship Id="rId4" Type="http://schemas.openxmlformats.org/officeDocument/2006/relationships/image" Target="../media/image3.jp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41</xdr:row>
      <xdr:rowOff>0</xdr:rowOff>
    </xdr:from>
    <xdr:to>
      <xdr:col>2</xdr:col>
      <xdr:colOff>304800</xdr:colOff>
      <xdr:row>42</xdr:row>
      <xdr:rowOff>114300</xdr:rowOff>
    </xdr:to>
    <xdr:sp macro="" textlink="">
      <xdr:nvSpPr>
        <xdr:cNvPr id="2" name="AutoShape 1">
          <a:extLst>
            <a:ext uri="{FF2B5EF4-FFF2-40B4-BE49-F238E27FC236}">
              <a16:creationId xmlns:a16="http://schemas.microsoft.com/office/drawing/2014/main" id="{CDE07AB1-0FAC-4F7B-AB07-C858B6E7ED92}"/>
            </a:ext>
          </a:extLst>
        </xdr:cNvPr>
        <xdr:cNvSpPr>
          <a:spLocks noChangeAspect="1" noChangeArrowheads="1"/>
        </xdr:cNvSpPr>
      </xdr:nvSpPr>
      <xdr:spPr bwMode="auto">
        <a:xfrm>
          <a:off x="1612900" y="781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114300</xdr:rowOff>
    </xdr:to>
    <xdr:sp macro="" textlink="">
      <xdr:nvSpPr>
        <xdr:cNvPr id="3" name="AutoShape 2">
          <a:extLst>
            <a:ext uri="{FF2B5EF4-FFF2-40B4-BE49-F238E27FC236}">
              <a16:creationId xmlns:a16="http://schemas.microsoft.com/office/drawing/2014/main" id="{121980DE-7C38-4D41-BF40-F21F7FF4DACF}"/>
            </a:ext>
          </a:extLst>
        </xdr:cNvPr>
        <xdr:cNvSpPr>
          <a:spLocks noChangeAspect="1" noChangeArrowheads="1"/>
        </xdr:cNvSpPr>
      </xdr:nvSpPr>
      <xdr:spPr bwMode="auto">
        <a:xfrm>
          <a:off x="1612900" y="781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190500</xdr:colOff>
      <xdr:row>46</xdr:row>
      <xdr:rowOff>95249</xdr:rowOff>
    </xdr:from>
    <xdr:to>
      <xdr:col>29</xdr:col>
      <xdr:colOff>254000</xdr:colOff>
      <xdr:row>113</xdr:row>
      <xdr:rowOff>29405</xdr:rowOff>
    </xdr:to>
    <xdr:pic>
      <xdr:nvPicPr>
        <xdr:cNvPr id="5" name="Imagen 4">
          <a:extLst>
            <a:ext uri="{FF2B5EF4-FFF2-40B4-BE49-F238E27FC236}">
              <a16:creationId xmlns:a16="http://schemas.microsoft.com/office/drawing/2014/main" id="{E9F772E9-2918-B579-D5E3-0EE436354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9167" y="8858249"/>
          <a:ext cx="22500166" cy="126976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27</xdr:col>
      <xdr:colOff>4038600</xdr:colOff>
      <xdr:row>3</xdr:row>
      <xdr:rowOff>123825</xdr:rowOff>
    </xdr:from>
    <xdr:ext cx="3619500" cy="762000"/>
    <xdr:pic>
      <xdr:nvPicPr>
        <xdr:cNvPr id="2" name="image1.png">
          <a:extLst>
            <a:ext uri="{FF2B5EF4-FFF2-40B4-BE49-F238E27FC236}">
              <a16:creationId xmlns:a16="http://schemas.microsoft.com/office/drawing/2014/main" id="{0A68D977-D10E-4C7A-AF06-CAF5C27FA1F2}"/>
            </a:ext>
          </a:extLst>
        </xdr:cNvPr>
        <xdr:cNvPicPr preferRelativeResize="0"/>
      </xdr:nvPicPr>
      <xdr:blipFill>
        <a:blip xmlns:r="http://schemas.openxmlformats.org/officeDocument/2006/relationships" r:embed="rId1" cstate="print"/>
        <a:stretch>
          <a:fillRect/>
        </a:stretch>
      </xdr:blipFill>
      <xdr:spPr>
        <a:xfrm>
          <a:off x="48469550" y="695325"/>
          <a:ext cx="3619500" cy="762000"/>
        </a:xfrm>
        <a:prstGeom prst="rect">
          <a:avLst/>
        </a:prstGeom>
        <a:noFill/>
      </xdr:spPr>
    </xdr:pic>
    <xdr:clientData fLocksWithSheet="0"/>
  </xdr:oneCellAnchor>
  <xdr:oneCellAnchor>
    <xdr:from>
      <xdr:col>27</xdr:col>
      <xdr:colOff>2260600</xdr:colOff>
      <xdr:row>3</xdr:row>
      <xdr:rowOff>127000</xdr:rowOff>
    </xdr:from>
    <xdr:ext cx="4570730" cy="765810"/>
    <xdr:pic>
      <xdr:nvPicPr>
        <xdr:cNvPr id="3" name="Imagen 2">
          <a:extLst>
            <a:ext uri="{FF2B5EF4-FFF2-40B4-BE49-F238E27FC236}">
              <a16:creationId xmlns:a16="http://schemas.microsoft.com/office/drawing/2014/main" id="{3DAC0230-7A74-4972-B80C-E5C6CB070D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248" b="1248"/>
        <a:stretch/>
      </xdr:blipFill>
      <xdr:spPr bwMode="auto">
        <a:xfrm>
          <a:off x="46691550" y="698500"/>
          <a:ext cx="4570730" cy="765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84667</xdr:colOff>
      <xdr:row>1</xdr:row>
      <xdr:rowOff>20781</xdr:rowOff>
    </xdr:from>
    <xdr:ext cx="762000" cy="1104900"/>
    <xdr:pic>
      <xdr:nvPicPr>
        <xdr:cNvPr id="2" name="image3.jpg" descr="logomembrete.jpg">
          <a:extLst>
            <a:ext uri="{FF2B5EF4-FFF2-40B4-BE49-F238E27FC236}">
              <a16:creationId xmlns:a16="http://schemas.microsoft.com/office/drawing/2014/main" id="{97DB8A00-6556-438F-84B8-FB7F23F31791}"/>
            </a:ext>
          </a:extLst>
        </xdr:cNvPr>
        <xdr:cNvPicPr preferRelativeResize="0"/>
      </xdr:nvPicPr>
      <xdr:blipFill>
        <a:blip xmlns:r="http://schemas.openxmlformats.org/officeDocument/2006/relationships" r:embed="rId1" cstate="print"/>
        <a:stretch>
          <a:fillRect/>
        </a:stretch>
      </xdr:blipFill>
      <xdr:spPr>
        <a:xfrm>
          <a:off x="567267" y="344631"/>
          <a:ext cx="762000" cy="11049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84667</xdr:colOff>
      <xdr:row>1</xdr:row>
      <xdr:rowOff>20781</xdr:rowOff>
    </xdr:from>
    <xdr:ext cx="762000" cy="1104900"/>
    <xdr:pic>
      <xdr:nvPicPr>
        <xdr:cNvPr id="2" name="image3.jpg" descr="logomembrete.jpg">
          <a:extLst>
            <a:ext uri="{FF2B5EF4-FFF2-40B4-BE49-F238E27FC236}">
              <a16:creationId xmlns:a16="http://schemas.microsoft.com/office/drawing/2014/main" id="{02DC5742-C893-41CD-9A1E-5A2464B76647}"/>
            </a:ext>
          </a:extLst>
        </xdr:cNvPr>
        <xdr:cNvPicPr preferRelativeResize="0"/>
      </xdr:nvPicPr>
      <xdr:blipFill>
        <a:blip xmlns:r="http://schemas.openxmlformats.org/officeDocument/2006/relationships" r:embed="rId1" cstate="print"/>
        <a:stretch>
          <a:fillRect/>
        </a:stretch>
      </xdr:blipFill>
      <xdr:spPr>
        <a:xfrm>
          <a:off x="567267" y="1189181"/>
          <a:ext cx="762000" cy="11049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695325" cy="904875"/>
    <xdr:pic>
      <xdr:nvPicPr>
        <xdr:cNvPr id="2" name="image3.jpg" descr="logomembrete.jpg">
          <a:extLst>
            <a:ext uri="{FF2B5EF4-FFF2-40B4-BE49-F238E27FC236}">
              <a16:creationId xmlns:a16="http://schemas.microsoft.com/office/drawing/2014/main" id="{208A91B3-6D16-450C-A3C6-0C619887638A}"/>
            </a:ext>
          </a:extLst>
        </xdr:cNvPr>
        <xdr:cNvPicPr preferRelativeResize="0"/>
      </xdr:nvPicPr>
      <xdr:blipFill>
        <a:blip xmlns:r="http://schemas.openxmlformats.org/officeDocument/2006/relationships" r:embed="rId1" cstate="print"/>
        <a:stretch>
          <a:fillRect/>
        </a:stretch>
      </xdr:blipFill>
      <xdr:spPr>
        <a:xfrm>
          <a:off x="857250" y="1244600"/>
          <a:ext cx="695325" cy="90487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27</xdr:col>
      <xdr:colOff>600075</xdr:colOff>
      <xdr:row>8</xdr:row>
      <xdr:rowOff>0</xdr:rowOff>
    </xdr:from>
    <xdr:ext cx="104775" cy="0"/>
    <xdr:pic>
      <xdr:nvPicPr>
        <xdr:cNvPr id="2" name="image6.jp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28</xdr:col>
      <xdr:colOff>57150</xdr:colOff>
      <xdr:row>3</xdr:row>
      <xdr:rowOff>371475</xdr:rowOff>
    </xdr:from>
    <xdr:ext cx="2790825" cy="838200"/>
    <xdr:pic>
      <xdr:nvPicPr>
        <xdr:cNvPr id="3" name="image5.jpg" descr="logo calidad MADS 2">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295275</xdr:colOff>
      <xdr:row>3</xdr:row>
      <xdr:rowOff>314325</xdr:rowOff>
    </xdr:from>
    <xdr:ext cx="3219450" cy="1028700"/>
    <xdr:pic>
      <xdr:nvPicPr>
        <xdr:cNvPr id="4" name="image4.png" descr="cid:image001.png@01D5965C.18A5E2E0">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1781175</xdr:colOff>
      <xdr:row>3</xdr:row>
      <xdr:rowOff>123825</xdr:rowOff>
    </xdr:from>
    <xdr:ext cx="962025" cy="1343025"/>
    <xdr:pic>
      <xdr:nvPicPr>
        <xdr:cNvPr id="5" name="image3.jpg" descr="logomembrete.jpg">
          <a:extLst>
            <a:ext uri="{FF2B5EF4-FFF2-40B4-BE49-F238E27FC236}">
              <a16:creationId xmlns:a16="http://schemas.microsoft.com/office/drawing/2014/main" id="{00000000-0008-0000-05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27</xdr:col>
      <xdr:colOff>600075</xdr:colOff>
      <xdr:row>65</xdr:row>
      <xdr:rowOff>0</xdr:rowOff>
    </xdr:from>
    <xdr:ext cx="104775" cy="0"/>
    <xdr:pic>
      <xdr:nvPicPr>
        <xdr:cNvPr id="6" name="image6.jpg">
          <a:extLst>
            <a:ext uri="{FF2B5EF4-FFF2-40B4-BE49-F238E27FC236}">
              <a16:creationId xmlns:a16="http://schemas.microsoft.com/office/drawing/2014/main" id="{00000000-0008-0000-05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381000</xdr:colOff>
      <xdr:row>0</xdr:row>
      <xdr:rowOff>19050</xdr:rowOff>
    </xdr:from>
    <xdr:ext cx="27174825" cy="1066800"/>
    <xdr:pic>
      <xdr:nvPicPr>
        <xdr:cNvPr id="2" name="image3.jpg" descr="logomembrete.jp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18</xdr:col>
      <xdr:colOff>66675</xdr:colOff>
      <xdr:row>0</xdr:row>
      <xdr:rowOff>266700</xdr:rowOff>
    </xdr:from>
    <xdr:ext cx="3724275" cy="647700"/>
    <xdr:pic>
      <xdr:nvPicPr>
        <xdr:cNvPr id="3" name="image7.png" descr="http://www.minambiente.gov.co/images/recursos-rediseno/escudo-ministerio.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Users\DIANA\Downloads\Propuesta%20Indicadores%20Nacionales%20ODS_Validaci&#243;n%20consolidada_final_28092016_a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servaciones"/>
      <sheetName val="Versión final"/>
      <sheetName val="Posconflicto"/>
      <sheetName val="ODS"/>
    </sheetNames>
    <sheetDataSet>
      <sheetData sheetId="0"/>
      <sheetData sheetId="1"/>
      <sheetData sheetId="2" refreshError="1"/>
      <sheetData sheetId="3"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05636-CC1E-4B09-BA31-8C1B489FEF0E}">
  <dimension ref="C69"/>
  <sheetViews>
    <sheetView topLeftCell="A53" zoomScale="30" zoomScaleNormal="30" workbookViewId="0">
      <selection activeCell="X123" sqref="X123"/>
    </sheetView>
  </sheetViews>
  <sheetFormatPr baseColWidth="10" defaultColWidth="11.25" defaultRowHeight="15" customHeight="1" x14ac:dyDescent="0.35"/>
  <cols>
    <col min="1" max="19" width="10.58203125" style="348" customWidth="1"/>
    <col min="20" max="20" width="16.58203125" style="348" customWidth="1"/>
    <col min="21" max="25" width="10.58203125" style="348" customWidth="1"/>
    <col min="26" max="16384" width="11.25" style="348"/>
  </cols>
  <sheetData>
    <row r="69" spans="3:3" ht="15" customHeight="1" x14ac:dyDescent="0.35">
      <c r="C69"/>
    </row>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B2317-F542-46DD-903B-E9E9D4F52B19}">
  <sheetPr>
    <tabColor rgb="FF92D050"/>
    <pageSetUpPr fitToPage="1"/>
  </sheetPr>
  <dimension ref="B4:AE61"/>
  <sheetViews>
    <sheetView topLeftCell="A30" zoomScale="50" zoomScaleNormal="50" workbookViewId="0">
      <selection activeCell="J30" sqref="J1:J1048576"/>
    </sheetView>
  </sheetViews>
  <sheetFormatPr baseColWidth="10" defaultColWidth="11.33203125" defaultRowHeight="15" customHeight="1" x14ac:dyDescent="0.35"/>
  <cols>
    <col min="1" max="1" width="1.83203125" style="348" customWidth="1"/>
    <col min="2" max="2" width="33.33203125" style="348" customWidth="1"/>
    <col min="3" max="3" width="21.5" style="348" customWidth="1"/>
    <col min="4" max="4" width="25.5" style="348" customWidth="1"/>
    <col min="5" max="5" width="28.33203125" style="348" customWidth="1"/>
    <col min="6" max="6" width="25.5" style="348" customWidth="1"/>
    <col min="7" max="9" width="16.83203125" style="348" customWidth="1"/>
    <col min="10" max="10" width="41.83203125" style="348" customWidth="1"/>
    <col min="11" max="12" width="9.25" style="348" customWidth="1"/>
    <col min="13" max="13" width="15.08203125" style="348" customWidth="1"/>
    <col min="14" max="14" width="51.08203125" style="348" customWidth="1"/>
    <col min="15" max="16" width="16.83203125" style="348" customWidth="1"/>
    <col min="17" max="17" width="17.58203125" style="348" customWidth="1"/>
    <col min="18" max="18" width="16.83203125" style="348" customWidth="1"/>
    <col min="19" max="19" width="25.5" style="348" customWidth="1"/>
    <col min="20" max="20" width="26.5" style="402" customWidth="1"/>
    <col min="21" max="21" width="20.5" style="348" customWidth="1"/>
    <col min="22" max="24" width="19.58203125" style="348" customWidth="1"/>
    <col min="25" max="25" width="22.08203125" style="348" customWidth="1"/>
    <col min="26" max="26" width="21.83203125" style="348" customWidth="1"/>
    <col min="27" max="27" width="26.83203125" style="348" customWidth="1"/>
    <col min="28" max="28" width="77.33203125" style="348" customWidth="1"/>
    <col min="29" max="29" width="33" style="348" customWidth="1"/>
    <col min="30" max="30" width="50.08203125" style="348" customWidth="1"/>
    <col min="31" max="31" width="44.58203125" style="348" customWidth="1"/>
    <col min="32" max="16384" width="11.33203125" style="348"/>
  </cols>
  <sheetData>
    <row r="4" spans="2:31" ht="60" customHeight="1" x14ac:dyDescent="0.35">
      <c r="B4" s="537" t="s">
        <v>0</v>
      </c>
      <c r="C4" s="538" t="s">
        <v>1</v>
      </c>
      <c r="D4" s="538"/>
      <c r="E4" s="538"/>
      <c r="F4" s="538"/>
      <c r="G4" s="538"/>
      <c r="H4" s="538"/>
      <c r="I4" s="538"/>
      <c r="J4" s="538"/>
      <c r="K4" s="538"/>
      <c r="L4" s="538"/>
      <c r="M4" s="538"/>
      <c r="N4" s="538"/>
      <c r="O4" s="538"/>
      <c r="P4" s="538"/>
      <c r="Q4" s="538"/>
      <c r="R4" s="538"/>
      <c r="S4" s="538"/>
      <c r="T4" s="538"/>
      <c r="U4" s="538"/>
      <c r="V4" s="538"/>
      <c r="W4" s="538"/>
      <c r="X4" s="538"/>
      <c r="Y4" s="538"/>
      <c r="Z4" s="538"/>
      <c r="AA4" s="539"/>
      <c r="AB4" s="540"/>
      <c r="AC4" s="540"/>
      <c r="AD4" s="540"/>
      <c r="AE4" s="541"/>
    </row>
    <row r="5" spans="2:31" ht="17.25" customHeight="1" x14ac:dyDescent="0.35">
      <c r="B5" s="537"/>
      <c r="C5" s="545" t="s">
        <v>2</v>
      </c>
      <c r="D5" s="546"/>
      <c r="E5" s="546"/>
      <c r="F5" s="546"/>
      <c r="G5" s="546"/>
      <c r="H5" s="546"/>
      <c r="I5" s="546"/>
      <c r="J5" s="546"/>
      <c r="K5" s="546"/>
      <c r="L5" s="546"/>
      <c r="M5" s="546"/>
      <c r="N5" s="546"/>
      <c r="O5" s="546"/>
      <c r="P5" s="546"/>
      <c r="Q5" s="546"/>
      <c r="R5" s="546"/>
      <c r="S5" s="546"/>
      <c r="T5" s="546"/>
      <c r="U5" s="546"/>
      <c r="V5" s="546"/>
      <c r="W5" s="546"/>
      <c r="X5" s="546"/>
      <c r="Y5" s="546"/>
      <c r="Z5" s="546"/>
      <c r="AA5" s="542"/>
      <c r="AB5" s="543"/>
      <c r="AC5" s="543"/>
      <c r="AD5" s="543"/>
      <c r="AE5" s="544"/>
    </row>
    <row r="6" spans="2:31" ht="17.25" customHeight="1" x14ac:dyDescent="0.35">
      <c r="B6" s="361" t="s">
        <v>3</v>
      </c>
      <c r="C6" s="547" t="s">
        <v>572</v>
      </c>
      <c r="D6" s="548"/>
      <c r="E6" s="548"/>
      <c r="F6" s="548"/>
      <c r="G6" s="548"/>
      <c r="H6" s="548"/>
      <c r="I6" s="548"/>
      <c r="J6" s="548"/>
      <c r="K6" s="548"/>
      <c r="L6" s="548"/>
      <c r="M6" s="548"/>
      <c r="N6" s="548"/>
      <c r="O6" s="548"/>
      <c r="P6" s="548"/>
      <c r="Q6" s="548"/>
      <c r="R6" s="548"/>
      <c r="S6" s="548"/>
      <c r="T6" s="548"/>
      <c r="U6" s="548"/>
      <c r="V6" s="548"/>
      <c r="W6" s="548"/>
      <c r="X6" s="548"/>
      <c r="Y6" s="548"/>
      <c r="Z6" s="548"/>
      <c r="AA6" s="549" t="s">
        <v>571</v>
      </c>
      <c r="AB6" s="549"/>
      <c r="AC6" s="549"/>
      <c r="AD6" s="549"/>
      <c r="AE6" s="550"/>
    </row>
    <row r="7" spans="2:31" ht="4.5" customHeight="1" x14ac:dyDescent="0.35">
      <c r="B7" s="551"/>
      <c r="C7" s="552"/>
      <c r="D7" s="552"/>
      <c r="E7" s="552"/>
      <c r="F7" s="552"/>
      <c r="G7" s="552"/>
      <c r="H7" s="552"/>
      <c r="I7" s="552"/>
      <c r="J7" s="552"/>
      <c r="K7" s="552"/>
      <c r="L7" s="552"/>
      <c r="M7" s="552"/>
      <c r="N7" s="552"/>
      <c r="O7" s="552"/>
      <c r="P7" s="552"/>
      <c r="Q7" s="552"/>
      <c r="R7" s="552"/>
      <c r="S7" s="552"/>
      <c r="T7" s="552"/>
      <c r="U7" s="552"/>
      <c r="V7" s="552"/>
      <c r="W7" s="552"/>
      <c r="X7" s="552"/>
      <c r="Y7" s="552"/>
      <c r="Z7" s="552"/>
      <c r="AA7" s="552"/>
      <c r="AB7" s="552"/>
      <c r="AC7" s="552"/>
      <c r="AD7" s="552"/>
      <c r="AE7" s="553"/>
    </row>
    <row r="8" spans="2:31" ht="27" customHeight="1" x14ac:dyDescent="0.35">
      <c r="B8" s="354" t="s">
        <v>4</v>
      </c>
      <c r="C8" s="554" t="s">
        <v>5</v>
      </c>
      <c r="D8" s="552"/>
      <c r="E8" s="552"/>
      <c r="F8" s="552"/>
      <c r="G8" s="552"/>
      <c r="H8" s="552"/>
      <c r="I8" s="552"/>
      <c r="J8" s="552"/>
      <c r="K8" s="552"/>
      <c r="L8" s="552"/>
      <c r="M8" s="552"/>
      <c r="N8" s="552"/>
      <c r="O8" s="552"/>
      <c r="P8" s="552"/>
      <c r="Q8" s="552"/>
      <c r="R8" s="552"/>
      <c r="S8" s="552"/>
      <c r="T8" s="552"/>
      <c r="U8" s="552"/>
      <c r="V8" s="552"/>
      <c r="W8" s="552"/>
      <c r="X8" s="552"/>
      <c r="Y8" s="552"/>
      <c r="Z8" s="553"/>
      <c r="AA8" s="355" t="s">
        <v>6</v>
      </c>
      <c r="AB8" s="362">
        <v>2026</v>
      </c>
      <c r="AC8" s="358"/>
      <c r="AD8" s="356"/>
      <c r="AE8" s="360"/>
    </row>
    <row r="9" spans="2:31" ht="25.5" customHeight="1" x14ac:dyDescent="0.35">
      <c r="B9" s="359" t="s">
        <v>7</v>
      </c>
      <c r="C9" s="554" t="s">
        <v>608</v>
      </c>
      <c r="D9" s="552"/>
      <c r="E9" s="552"/>
      <c r="F9" s="552"/>
      <c r="G9" s="552"/>
      <c r="H9" s="552"/>
      <c r="I9" s="552"/>
      <c r="J9" s="552"/>
      <c r="K9" s="552"/>
      <c r="L9" s="552"/>
      <c r="M9" s="552"/>
      <c r="N9" s="552"/>
      <c r="O9" s="552"/>
      <c r="P9" s="552"/>
      <c r="Q9" s="552"/>
      <c r="R9" s="552"/>
      <c r="S9" s="552"/>
      <c r="T9" s="552"/>
      <c r="U9" s="552"/>
      <c r="V9" s="552"/>
      <c r="W9" s="552"/>
      <c r="X9" s="552"/>
      <c r="Y9" s="552"/>
      <c r="Z9" s="553"/>
      <c r="AA9" s="355" t="s">
        <v>8</v>
      </c>
      <c r="AB9" s="362"/>
      <c r="AC9" s="358"/>
      <c r="AD9" s="356" t="s">
        <v>641</v>
      </c>
      <c r="AE9" s="357">
        <f>$S$42</f>
        <v>8200000000</v>
      </c>
    </row>
    <row r="10" spans="2:31" ht="36" customHeight="1" x14ac:dyDescent="0.35">
      <c r="B10" s="363" t="s">
        <v>10</v>
      </c>
      <c r="C10" s="555" t="s">
        <v>11</v>
      </c>
      <c r="D10" s="556"/>
      <c r="E10" s="556"/>
      <c r="F10" s="556"/>
      <c r="G10" s="556"/>
      <c r="H10" s="556"/>
      <c r="I10" s="556"/>
      <c r="J10" s="556"/>
      <c r="K10" s="556"/>
      <c r="L10" s="556"/>
      <c r="M10" s="556"/>
      <c r="N10" s="556"/>
      <c r="O10" s="556"/>
      <c r="P10" s="556"/>
      <c r="Q10" s="556"/>
      <c r="R10" s="556"/>
      <c r="S10" s="556"/>
      <c r="T10" s="556"/>
      <c r="U10" s="556"/>
      <c r="V10" s="556"/>
      <c r="W10" s="556"/>
      <c r="X10" s="556"/>
      <c r="Y10" s="556"/>
      <c r="Z10" s="556"/>
      <c r="AA10" s="362" t="s">
        <v>12</v>
      </c>
      <c r="AB10" s="364"/>
      <c r="AC10" s="362"/>
      <c r="AD10" s="362"/>
      <c r="AE10" s="365"/>
    </row>
    <row r="11" spans="2:31" ht="76.5" customHeight="1" x14ac:dyDescent="0.35">
      <c r="B11" s="354"/>
      <c r="C11" s="557" t="s">
        <v>570</v>
      </c>
      <c r="D11" s="557"/>
      <c r="E11" s="557"/>
      <c r="F11" s="557"/>
      <c r="G11" s="557" t="s">
        <v>569</v>
      </c>
      <c r="H11" s="558"/>
      <c r="I11" s="558"/>
      <c r="J11" s="558"/>
      <c r="K11" s="558"/>
      <c r="L11" s="558"/>
      <c r="M11" s="558"/>
      <c r="N11" s="558"/>
      <c r="O11" s="557" t="s">
        <v>568</v>
      </c>
      <c r="P11" s="559"/>
      <c r="Q11" s="559"/>
      <c r="R11" s="559"/>
      <c r="S11" s="557" t="s">
        <v>567</v>
      </c>
      <c r="T11" s="557"/>
      <c r="U11" s="559"/>
      <c r="V11" s="559"/>
      <c r="W11" s="559"/>
      <c r="X11" s="559"/>
      <c r="Y11" s="557" t="s">
        <v>566</v>
      </c>
      <c r="Z11" s="557"/>
      <c r="AA11" s="557" t="s">
        <v>565</v>
      </c>
      <c r="AB11" s="557"/>
      <c r="AC11" s="559"/>
      <c r="AD11" s="352" t="s">
        <v>564</v>
      </c>
      <c r="AE11" s="560" t="s">
        <v>13</v>
      </c>
    </row>
    <row r="12" spans="2:31" ht="52.5" customHeight="1" x14ac:dyDescent="0.35">
      <c r="B12" s="561" t="s">
        <v>60</v>
      </c>
      <c r="C12" s="563" t="s">
        <v>15</v>
      </c>
      <c r="D12" s="563" t="s">
        <v>16</v>
      </c>
      <c r="E12" s="563" t="s">
        <v>17</v>
      </c>
      <c r="F12" s="563" t="s">
        <v>18</v>
      </c>
      <c r="G12" s="563" t="s">
        <v>19</v>
      </c>
      <c r="H12" s="563" t="s">
        <v>20</v>
      </c>
      <c r="I12" s="561" t="s">
        <v>21</v>
      </c>
      <c r="J12" s="563" t="s">
        <v>664</v>
      </c>
      <c r="K12" s="563" t="s">
        <v>573</v>
      </c>
      <c r="L12" s="563" t="s">
        <v>588</v>
      </c>
      <c r="M12" s="563" t="s">
        <v>24</v>
      </c>
      <c r="N12" s="561" t="s">
        <v>25</v>
      </c>
      <c r="O12" s="563" t="s">
        <v>26</v>
      </c>
      <c r="P12" s="563" t="s">
        <v>27</v>
      </c>
      <c r="Q12" s="563" t="s">
        <v>28</v>
      </c>
      <c r="R12" s="563" t="s">
        <v>29</v>
      </c>
      <c r="S12" s="572" t="s">
        <v>30</v>
      </c>
      <c r="T12" s="572"/>
      <c r="U12" s="557" t="s">
        <v>31</v>
      </c>
      <c r="V12" s="559"/>
      <c r="W12" s="559"/>
      <c r="X12" s="559"/>
      <c r="Y12" s="572" t="s">
        <v>32</v>
      </c>
      <c r="Z12" s="572"/>
      <c r="AA12" s="557" t="s">
        <v>33</v>
      </c>
      <c r="AB12" s="557" t="s">
        <v>257</v>
      </c>
      <c r="AC12" s="557" t="s">
        <v>591</v>
      </c>
      <c r="AD12" s="557" t="s">
        <v>34</v>
      </c>
      <c r="AE12" s="560"/>
    </row>
    <row r="13" spans="2:31" ht="52.5" customHeight="1" x14ac:dyDescent="0.35">
      <c r="B13" s="562"/>
      <c r="C13" s="564"/>
      <c r="D13" s="564"/>
      <c r="E13" s="564"/>
      <c r="F13" s="564"/>
      <c r="G13" s="564"/>
      <c r="H13" s="564"/>
      <c r="I13" s="562"/>
      <c r="J13" s="564"/>
      <c r="K13" s="564"/>
      <c r="L13" s="564"/>
      <c r="M13" s="564"/>
      <c r="N13" s="562"/>
      <c r="O13" s="564"/>
      <c r="P13" s="564"/>
      <c r="Q13" s="564"/>
      <c r="R13" s="564"/>
      <c r="S13" s="352" t="s">
        <v>35</v>
      </c>
      <c r="T13" s="352" t="s">
        <v>36</v>
      </c>
      <c r="U13" s="352" t="s">
        <v>37</v>
      </c>
      <c r="V13" s="352" t="s">
        <v>38</v>
      </c>
      <c r="W13" s="352" t="s">
        <v>39</v>
      </c>
      <c r="X13" s="352" t="s">
        <v>40</v>
      </c>
      <c r="Y13" s="352" t="s">
        <v>41</v>
      </c>
      <c r="Z13" s="352" t="s">
        <v>42</v>
      </c>
      <c r="AA13" s="557"/>
      <c r="AB13" s="557"/>
      <c r="AC13" s="557"/>
      <c r="AD13" s="557"/>
      <c r="AE13" s="560"/>
    </row>
    <row r="14" spans="2:31" s="383" customFormat="1" ht="80.150000000000006" customHeight="1" x14ac:dyDescent="0.35">
      <c r="B14" s="565" t="s">
        <v>574</v>
      </c>
      <c r="C14" s="565" t="s">
        <v>583</v>
      </c>
      <c r="D14" s="565" t="s">
        <v>63</v>
      </c>
      <c r="E14" s="565" t="s">
        <v>584</v>
      </c>
      <c r="F14" s="565" t="s">
        <v>585</v>
      </c>
      <c r="G14" s="565" t="s">
        <v>64</v>
      </c>
      <c r="H14" s="565" t="s">
        <v>65</v>
      </c>
      <c r="I14" s="568">
        <v>10</v>
      </c>
      <c r="J14" s="406" t="s">
        <v>665</v>
      </c>
      <c r="K14" s="381">
        <v>111</v>
      </c>
      <c r="L14" s="381">
        <v>222</v>
      </c>
      <c r="M14" s="366">
        <v>0.1</v>
      </c>
      <c r="N14" s="367" t="s">
        <v>70</v>
      </c>
      <c r="O14" s="368">
        <v>0.1</v>
      </c>
      <c r="P14" s="368">
        <v>0.5</v>
      </c>
      <c r="Q14" s="368">
        <v>0.9</v>
      </c>
      <c r="R14" s="368">
        <v>1</v>
      </c>
      <c r="S14" s="398">
        <v>260000000</v>
      </c>
      <c r="T14" s="571">
        <f>SUM($S$14:$S$20)</f>
        <v>2980000000</v>
      </c>
      <c r="U14" s="399">
        <f>ROUND($S14*O14,0)</f>
        <v>26000000</v>
      </c>
      <c r="V14" s="400">
        <f t="shared" ref="U14:X20" si="0">ROUND($S14*P14,0)</f>
        <v>130000000</v>
      </c>
      <c r="W14" s="400">
        <f t="shared" si="0"/>
        <v>234000000</v>
      </c>
      <c r="X14" s="400">
        <f t="shared" si="0"/>
        <v>260000000</v>
      </c>
      <c r="Y14" s="369"/>
      <c r="Z14" s="369"/>
      <c r="AA14" s="370"/>
      <c r="AB14" s="367"/>
      <c r="AC14" s="370"/>
      <c r="AD14" s="371"/>
      <c r="AE14" s="371"/>
    </row>
    <row r="15" spans="2:31" s="383" customFormat="1" ht="110.15" customHeight="1" x14ac:dyDescent="0.35">
      <c r="B15" s="566"/>
      <c r="C15" s="566"/>
      <c r="D15" s="566"/>
      <c r="E15" s="566"/>
      <c r="F15" s="566"/>
      <c r="G15" s="566"/>
      <c r="H15" s="566"/>
      <c r="I15" s="569"/>
      <c r="J15" s="407" t="s">
        <v>666</v>
      </c>
      <c r="K15" s="381">
        <v>112</v>
      </c>
      <c r="L15" s="381">
        <v>211</v>
      </c>
      <c r="M15" s="366">
        <v>0.25</v>
      </c>
      <c r="N15" s="367" t="s">
        <v>66</v>
      </c>
      <c r="O15" s="368">
        <v>0.1</v>
      </c>
      <c r="P15" s="368">
        <v>0.5</v>
      </c>
      <c r="Q15" s="368">
        <v>0.9</v>
      </c>
      <c r="R15" s="368">
        <v>1</v>
      </c>
      <c r="S15" s="398">
        <v>1600000000</v>
      </c>
      <c r="T15" s="571"/>
      <c r="U15" s="399">
        <f t="shared" si="0"/>
        <v>160000000</v>
      </c>
      <c r="V15" s="400">
        <f t="shared" si="0"/>
        <v>800000000</v>
      </c>
      <c r="W15" s="400">
        <f t="shared" si="0"/>
        <v>1440000000</v>
      </c>
      <c r="X15" s="400">
        <f t="shared" si="0"/>
        <v>1600000000</v>
      </c>
      <c r="Y15" s="369"/>
      <c r="Z15" s="369"/>
      <c r="AA15" s="370"/>
      <c r="AB15" s="367"/>
      <c r="AC15" s="370"/>
      <c r="AD15" s="371"/>
      <c r="AE15" s="371"/>
    </row>
    <row r="16" spans="2:31" s="383" customFormat="1" ht="49.5" customHeight="1" x14ac:dyDescent="0.35">
      <c r="B16" s="566"/>
      <c r="C16" s="566"/>
      <c r="D16" s="566"/>
      <c r="E16" s="566"/>
      <c r="F16" s="566"/>
      <c r="G16" s="566"/>
      <c r="H16" s="566"/>
      <c r="I16" s="569"/>
      <c r="J16" s="407" t="s">
        <v>667</v>
      </c>
      <c r="K16" s="381">
        <v>113</v>
      </c>
      <c r="L16" s="381">
        <v>213</v>
      </c>
      <c r="M16" s="366">
        <v>0</v>
      </c>
      <c r="N16" s="367" t="s">
        <v>68</v>
      </c>
      <c r="O16" s="368"/>
      <c r="P16" s="368"/>
      <c r="Q16" s="368"/>
      <c r="R16" s="368"/>
      <c r="S16" s="403"/>
      <c r="T16" s="571"/>
      <c r="U16" s="399">
        <f t="shared" si="0"/>
        <v>0</v>
      </c>
      <c r="V16" s="400">
        <f t="shared" si="0"/>
        <v>0</v>
      </c>
      <c r="W16" s="400">
        <f t="shared" si="0"/>
        <v>0</v>
      </c>
      <c r="X16" s="400">
        <f t="shared" si="0"/>
        <v>0</v>
      </c>
      <c r="Y16" s="369"/>
      <c r="Z16" s="369"/>
      <c r="AA16" s="370"/>
      <c r="AB16" s="367"/>
      <c r="AC16" s="370"/>
      <c r="AD16" s="371"/>
      <c r="AE16" s="371"/>
    </row>
    <row r="17" spans="2:31" s="383" customFormat="1" ht="68.5" customHeight="1" x14ac:dyDescent="0.35">
      <c r="B17" s="566"/>
      <c r="C17" s="566"/>
      <c r="D17" s="566"/>
      <c r="E17" s="566"/>
      <c r="F17" s="566"/>
      <c r="G17" s="566"/>
      <c r="H17" s="566"/>
      <c r="I17" s="569"/>
      <c r="J17" s="407" t="s">
        <v>668</v>
      </c>
      <c r="K17" s="381">
        <v>114</v>
      </c>
      <c r="L17" s="381">
        <v>221</v>
      </c>
      <c r="M17" s="366">
        <v>0.2</v>
      </c>
      <c r="N17" s="367" t="s">
        <v>69</v>
      </c>
      <c r="O17" s="368">
        <v>0.1</v>
      </c>
      <c r="P17" s="368">
        <v>0.5</v>
      </c>
      <c r="Q17" s="368">
        <v>0.9</v>
      </c>
      <c r="R17" s="368">
        <v>1</v>
      </c>
      <c r="S17" s="398">
        <v>350000000</v>
      </c>
      <c r="T17" s="571"/>
      <c r="U17" s="399">
        <f t="shared" si="0"/>
        <v>35000000</v>
      </c>
      <c r="V17" s="400">
        <f t="shared" si="0"/>
        <v>175000000</v>
      </c>
      <c r="W17" s="400">
        <f t="shared" si="0"/>
        <v>315000000</v>
      </c>
      <c r="X17" s="400">
        <f t="shared" si="0"/>
        <v>350000000</v>
      </c>
      <c r="Y17" s="369"/>
      <c r="Z17" s="369"/>
      <c r="AA17" s="370"/>
      <c r="AB17" s="367"/>
      <c r="AC17" s="370"/>
      <c r="AD17" s="371"/>
      <c r="AE17" s="371"/>
    </row>
    <row r="18" spans="2:31" s="383" customFormat="1" ht="55.5" customHeight="1" x14ac:dyDescent="0.35">
      <c r="B18" s="566"/>
      <c r="C18" s="566"/>
      <c r="D18" s="566"/>
      <c r="E18" s="566"/>
      <c r="F18" s="567"/>
      <c r="G18" s="567"/>
      <c r="H18" s="567"/>
      <c r="I18" s="570"/>
      <c r="J18" s="407" t="s">
        <v>669</v>
      </c>
      <c r="K18" s="381">
        <v>115</v>
      </c>
      <c r="L18" s="381">
        <v>212</v>
      </c>
      <c r="M18" s="366">
        <v>0.15</v>
      </c>
      <c r="N18" s="367" t="s">
        <v>67</v>
      </c>
      <c r="O18" s="368">
        <v>0.1</v>
      </c>
      <c r="P18" s="368">
        <v>0.5</v>
      </c>
      <c r="Q18" s="368">
        <v>0.9</v>
      </c>
      <c r="R18" s="368">
        <v>1</v>
      </c>
      <c r="S18" s="398">
        <v>270000000</v>
      </c>
      <c r="T18" s="571"/>
      <c r="U18" s="399">
        <f t="shared" si="0"/>
        <v>27000000</v>
      </c>
      <c r="V18" s="400">
        <f t="shared" si="0"/>
        <v>135000000</v>
      </c>
      <c r="W18" s="400">
        <f t="shared" si="0"/>
        <v>243000000</v>
      </c>
      <c r="X18" s="400">
        <f t="shared" si="0"/>
        <v>270000000</v>
      </c>
      <c r="Y18" s="369"/>
      <c r="Z18" s="369"/>
      <c r="AA18" s="370"/>
      <c r="AB18" s="351"/>
      <c r="AC18" s="370"/>
      <c r="AD18" s="371"/>
      <c r="AE18" s="371"/>
    </row>
    <row r="19" spans="2:31" s="383" customFormat="1" ht="59.5" customHeight="1" x14ac:dyDescent="0.35">
      <c r="B19" s="566"/>
      <c r="C19" s="566"/>
      <c r="D19" s="566"/>
      <c r="E19" s="566"/>
      <c r="F19" s="568" t="s">
        <v>71</v>
      </c>
      <c r="G19" s="565" t="s">
        <v>72</v>
      </c>
      <c r="H19" s="565" t="s">
        <v>73</v>
      </c>
      <c r="I19" s="568">
        <v>6</v>
      </c>
      <c r="J19" s="406" t="s">
        <v>670</v>
      </c>
      <c r="K19" s="381">
        <v>121</v>
      </c>
      <c r="L19" s="381">
        <v>231</v>
      </c>
      <c r="M19" s="366">
        <v>0.2</v>
      </c>
      <c r="N19" s="367" t="s">
        <v>74</v>
      </c>
      <c r="O19" s="368">
        <v>0.1</v>
      </c>
      <c r="P19" s="368">
        <v>0.5</v>
      </c>
      <c r="Q19" s="368">
        <v>0.9</v>
      </c>
      <c r="R19" s="368">
        <v>1</v>
      </c>
      <c r="S19" s="398">
        <v>350000000</v>
      </c>
      <c r="T19" s="571"/>
      <c r="U19" s="399">
        <f t="shared" si="0"/>
        <v>35000000</v>
      </c>
      <c r="V19" s="400">
        <f t="shared" si="0"/>
        <v>175000000</v>
      </c>
      <c r="W19" s="400">
        <f t="shared" si="0"/>
        <v>315000000</v>
      </c>
      <c r="X19" s="400">
        <f t="shared" si="0"/>
        <v>350000000</v>
      </c>
      <c r="Y19" s="369"/>
      <c r="Z19" s="369"/>
      <c r="AA19" s="370"/>
      <c r="AB19" s="351"/>
      <c r="AC19" s="370"/>
      <c r="AD19" s="371"/>
      <c r="AE19" s="371"/>
    </row>
    <row r="20" spans="2:31" s="383" customFormat="1" ht="125.5" customHeight="1" x14ac:dyDescent="0.35">
      <c r="B20" s="567"/>
      <c r="C20" s="567"/>
      <c r="D20" s="567"/>
      <c r="E20" s="567"/>
      <c r="F20" s="570"/>
      <c r="G20" s="567"/>
      <c r="H20" s="567"/>
      <c r="I20" s="570"/>
      <c r="J20" s="408" t="s">
        <v>671</v>
      </c>
      <c r="K20" s="381">
        <v>122</v>
      </c>
      <c r="L20" s="381">
        <v>232</v>
      </c>
      <c r="M20" s="366">
        <v>0.1</v>
      </c>
      <c r="N20" s="367" t="s">
        <v>75</v>
      </c>
      <c r="O20" s="368">
        <v>0.1</v>
      </c>
      <c r="P20" s="368">
        <v>0.5</v>
      </c>
      <c r="Q20" s="368">
        <v>0.9</v>
      </c>
      <c r="R20" s="368">
        <v>1</v>
      </c>
      <c r="S20" s="398">
        <v>150000000</v>
      </c>
      <c r="T20" s="571"/>
      <c r="U20" s="399">
        <f t="shared" si="0"/>
        <v>15000000</v>
      </c>
      <c r="V20" s="400">
        <f t="shared" si="0"/>
        <v>75000000</v>
      </c>
      <c r="W20" s="400">
        <f t="shared" si="0"/>
        <v>135000000</v>
      </c>
      <c r="X20" s="400">
        <f t="shared" si="0"/>
        <v>150000000</v>
      </c>
      <c r="Y20" s="369"/>
      <c r="Z20" s="369"/>
      <c r="AA20" s="370"/>
      <c r="AB20" s="351"/>
      <c r="AC20" s="370"/>
      <c r="AD20" s="371"/>
      <c r="AE20" s="371"/>
    </row>
    <row r="21" spans="2:31" s="383" customFormat="1" ht="15.5" x14ac:dyDescent="0.35">
      <c r="B21" s="353"/>
      <c r="C21" s="371"/>
      <c r="D21" s="353"/>
      <c r="E21" s="353"/>
      <c r="F21" s="353"/>
      <c r="G21" s="353"/>
      <c r="H21" s="353"/>
      <c r="I21" s="353"/>
      <c r="J21" s="353"/>
      <c r="K21" s="381"/>
      <c r="L21" s="381"/>
      <c r="M21" s="384">
        <f>SUM(M14:M20)</f>
        <v>1.0000000000000002</v>
      </c>
      <c r="N21" s="367"/>
      <c r="O21" s="372"/>
      <c r="P21" s="373"/>
      <c r="Q21" s="372"/>
      <c r="R21" s="373"/>
      <c r="S21" s="374">
        <f>SUM($S$14:$S$20)</f>
        <v>2980000000</v>
      </c>
      <c r="T21" s="375"/>
      <c r="U21" s="385">
        <f>SUM(U14:U20)</f>
        <v>298000000</v>
      </c>
      <c r="V21" s="385">
        <f>SUM(V14:V20)</f>
        <v>1490000000</v>
      </c>
      <c r="W21" s="385">
        <f>SUM(W14:W20)</f>
        <v>2682000000</v>
      </c>
      <c r="X21" s="385">
        <f>SUM(X14:X20)</f>
        <v>2980000000</v>
      </c>
      <c r="Y21" s="385">
        <f>SUM(Y14:Y20)</f>
        <v>0</v>
      </c>
      <c r="Z21" s="385">
        <f>SUM($Z$14:$Z$20)</f>
        <v>0</v>
      </c>
      <c r="AA21" s="370"/>
      <c r="AB21" s="370"/>
      <c r="AC21" s="384">
        <f>SUM($AC$14:$AC$20)</f>
        <v>0</v>
      </c>
      <c r="AD21" s="371"/>
      <c r="AE21" s="371"/>
    </row>
    <row r="22" spans="2:31" s="409" customFormat="1" ht="52.5" customHeight="1" x14ac:dyDescent="0.35">
      <c r="B22" s="561" t="s">
        <v>76</v>
      </c>
      <c r="C22" s="557" t="s">
        <v>15</v>
      </c>
      <c r="D22" s="557" t="s">
        <v>16</v>
      </c>
      <c r="E22" s="557" t="s">
        <v>17</v>
      </c>
      <c r="F22" s="557" t="s">
        <v>18</v>
      </c>
      <c r="G22" s="557" t="s">
        <v>19</v>
      </c>
      <c r="H22" s="557" t="s">
        <v>20</v>
      </c>
      <c r="I22" s="572" t="s">
        <v>21</v>
      </c>
      <c r="J22" s="563" t="s">
        <v>664</v>
      </c>
      <c r="K22" s="563" t="s">
        <v>573</v>
      </c>
      <c r="L22" s="563" t="s">
        <v>588</v>
      </c>
      <c r="M22" s="557" t="s">
        <v>24</v>
      </c>
      <c r="N22" s="572" t="s">
        <v>25</v>
      </c>
      <c r="O22" s="557" t="s">
        <v>26</v>
      </c>
      <c r="P22" s="557" t="s">
        <v>27</v>
      </c>
      <c r="Q22" s="557" t="s">
        <v>28</v>
      </c>
      <c r="R22" s="557" t="s">
        <v>29</v>
      </c>
      <c r="S22" s="572" t="s">
        <v>30</v>
      </c>
      <c r="T22" s="572"/>
      <c r="U22" s="557" t="s">
        <v>31</v>
      </c>
      <c r="V22" s="559"/>
      <c r="W22" s="559"/>
      <c r="X22" s="559"/>
      <c r="Y22" s="572" t="s">
        <v>32</v>
      </c>
      <c r="Z22" s="572"/>
      <c r="AA22" s="557" t="s">
        <v>33</v>
      </c>
      <c r="AB22" s="557" t="s">
        <v>257</v>
      </c>
      <c r="AC22" s="557" t="s">
        <v>591</v>
      </c>
      <c r="AD22" s="557" t="s">
        <v>34</v>
      </c>
      <c r="AE22" s="547" t="s">
        <v>13</v>
      </c>
    </row>
    <row r="23" spans="2:31" s="409" customFormat="1" ht="41.5" customHeight="1" x14ac:dyDescent="0.35">
      <c r="B23" s="562"/>
      <c r="C23" s="557"/>
      <c r="D23" s="557"/>
      <c r="E23" s="557"/>
      <c r="F23" s="557"/>
      <c r="G23" s="557"/>
      <c r="H23" s="557"/>
      <c r="I23" s="572"/>
      <c r="J23" s="564"/>
      <c r="K23" s="564"/>
      <c r="L23" s="564"/>
      <c r="M23" s="557"/>
      <c r="N23" s="572"/>
      <c r="O23" s="557"/>
      <c r="P23" s="557"/>
      <c r="Q23" s="557"/>
      <c r="R23" s="557"/>
      <c r="S23" s="352" t="s">
        <v>35</v>
      </c>
      <c r="T23" s="352" t="s">
        <v>36</v>
      </c>
      <c r="U23" s="352" t="s">
        <v>37</v>
      </c>
      <c r="V23" s="352" t="s">
        <v>38</v>
      </c>
      <c r="W23" s="352" t="s">
        <v>39</v>
      </c>
      <c r="X23" s="352" t="s">
        <v>40</v>
      </c>
      <c r="Y23" s="352" t="s">
        <v>41</v>
      </c>
      <c r="Z23" s="352" t="s">
        <v>42</v>
      </c>
      <c r="AA23" s="557"/>
      <c r="AB23" s="557"/>
      <c r="AC23" s="557"/>
      <c r="AD23" s="557"/>
      <c r="AE23" s="547"/>
    </row>
    <row r="24" spans="2:31" s="383" customFormat="1" ht="41.5" customHeight="1" x14ac:dyDescent="0.35">
      <c r="B24" s="573" t="s">
        <v>575</v>
      </c>
      <c r="C24" s="574" t="s">
        <v>77</v>
      </c>
      <c r="D24" s="573" t="s">
        <v>78</v>
      </c>
      <c r="E24" s="573" t="s">
        <v>590</v>
      </c>
      <c r="F24" s="565" t="s">
        <v>79</v>
      </c>
      <c r="G24" s="565" t="s">
        <v>80</v>
      </c>
      <c r="H24" s="565" t="s">
        <v>81</v>
      </c>
      <c r="I24" s="568">
        <v>5</v>
      </c>
      <c r="J24" s="376" t="s">
        <v>672</v>
      </c>
      <c r="K24" s="381">
        <v>211</v>
      </c>
      <c r="L24" s="381">
        <v>313</v>
      </c>
      <c r="M24" s="366">
        <v>0.1</v>
      </c>
      <c r="N24" s="367" t="s">
        <v>84</v>
      </c>
      <c r="O24" s="368">
        <v>0.1</v>
      </c>
      <c r="P24" s="368">
        <v>0.5</v>
      </c>
      <c r="Q24" s="368">
        <v>0.9</v>
      </c>
      <c r="R24" s="368">
        <v>1</v>
      </c>
      <c r="S24" s="398">
        <v>150000000</v>
      </c>
      <c r="T24" s="571">
        <f>SUM($S$24:$S$31)</f>
        <v>2700000000</v>
      </c>
      <c r="U24" s="399">
        <f t="shared" ref="U24:X31" si="1">ROUND($S24*O24,0)</f>
        <v>15000000</v>
      </c>
      <c r="V24" s="400">
        <f t="shared" si="1"/>
        <v>75000000</v>
      </c>
      <c r="W24" s="400">
        <f t="shared" si="1"/>
        <v>135000000</v>
      </c>
      <c r="X24" s="400">
        <f t="shared" si="1"/>
        <v>150000000</v>
      </c>
      <c r="Y24" s="369"/>
      <c r="Z24" s="369"/>
      <c r="AA24" s="370"/>
      <c r="AB24" s="351"/>
      <c r="AC24" s="370"/>
      <c r="AD24" s="371"/>
      <c r="AE24" s="371"/>
    </row>
    <row r="25" spans="2:31" s="383" customFormat="1" ht="163" customHeight="1" x14ac:dyDescent="0.35">
      <c r="B25" s="573"/>
      <c r="C25" s="574"/>
      <c r="D25" s="573"/>
      <c r="E25" s="573"/>
      <c r="F25" s="566"/>
      <c r="G25" s="566"/>
      <c r="H25" s="566"/>
      <c r="I25" s="569"/>
      <c r="J25" s="376" t="s">
        <v>673</v>
      </c>
      <c r="K25" s="381">
        <v>212</v>
      </c>
      <c r="L25" s="381">
        <v>315</v>
      </c>
      <c r="M25" s="366">
        <v>0.2</v>
      </c>
      <c r="N25" s="367" t="s">
        <v>85</v>
      </c>
      <c r="O25" s="368">
        <v>0.1</v>
      </c>
      <c r="P25" s="368">
        <v>0.5</v>
      </c>
      <c r="Q25" s="368">
        <v>0.9</v>
      </c>
      <c r="R25" s="368">
        <v>1</v>
      </c>
      <c r="S25" s="398">
        <v>900000000</v>
      </c>
      <c r="T25" s="571"/>
      <c r="U25" s="399">
        <f t="shared" si="1"/>
        <v>90000000</v>
      </c>
      <c r="V25" s="400">
        <f t="shared" si="1"/>
        <v>450000000</v>
      </c>
      <c r="W25" s="400">
        <f t="shared" si="1"/>
        <v>810000000</v>
      </c>
      <c r="X25" s="400">
        <f t="shared" si="1"/>
        <v>900000000</v>
      </c>
      <c r="Y25" s="369"/>
      <c r="Z25" s="369"/>
      <c r="AA25" s="370"/>
      <c r="AB25" s="376"/>
      <c r="AC25" s="370"/>
      <c r="AD25" s="376"/>
      <c r="AE25" s="371"/>
    </row>
    <row r="26" spans="2:31" s="383" customFormat="1" ht="81" customHeight="1" x14ac:dyDescent="0.35">
      <c r="B26" s="573"/>
      <c r="C26" s="574"/>
      <c r="D26" s="573"/>
      <c r="E26" s="573"/>
      <c r="F26" s="566"/>
      <c r="G26" s="566"/>
      <c r="H26" s="566"/>
      <c r="I26" s="569"/>
      <c r="J26" s="376" t="s">
        <v>674</v>
      </c>
      <c r="K26" s="381">
        <v>213</v>
      </c>
      <c r="L26" s="381">
        <v>311</v>
      </c>
      <c r="M26" s="366">
        <v>0</v>
      </c>
      <c r="N26" s="367" t="s">
        <v>82</v>
      </c>
      <c r="O26" s="368"/>
      <c r="P26" s="368"/>
      <c r="Q26" s="368"/>
      <c r="R26" s="368"/>
      <c r="S26" s="398">
        <v>0</v>
      </c>
      <c r="T26" s="571"/>
      <c r="U26" s="399">
        <f t="shared" si="1"/>
        <v>0</v>
      </c>
      <c r="V26" s="400">
        <f t="shared" si="1"/>
        <v>0</v>
      </c>
      <c r="W26" s="400">
        <f t="shared" si="1"/>
        <v>0</v>
      </c>
      <c r="X26" s="400">
        <f t="shared" si="1"/>
        <v>0</v>
      </c>
      <c r="Y26" s="369"/>
      <c r="Z26" s="369"/>
      <c r="AA26" s="370"/>
      <c r="AB26" s="367"/>
      <c r="AC26" s="370"/>
      <c r="AD26" s="371"/>
      <c r="AE26" s="371"/>
    </row>
    <row r="27" spans="2:31" s="383" customFormat="1" ht="94.5" customHeight="1" x14ac:dyDescent="0.35">
      <c r="B27" s="573"/>
      <c r="C27" s="574"/>
      <c r="D27" s="573"/>
      <c r="E27" s="573"/>
      <c r="F27" s="566"/>
      <c r="G27" s="566"/>
      <c r="H27" s="566"/>
      <c r="I27" s="569"/>
      <c r="J27" s="376" t="s">
        <v>675</v>
      </c>
      <c r="K27" s="381">
        <v>214</v>
      </c>
      <c r="L27" s="381">
        <v>312</v>
      </c>
      <c r="M27" s="366">
        <v>0.3</v>
      </c>
      <c r="N27" s="367" t="s">
        <v>83</v>
      </c>
      <c r="O27" s="368">
        <v>0.1</v>
      </c>
      <c r="P27" s="368">
        <v>0.5</v>
      </c>
      <c r="Q27" s="368">
        <v>0.9</v>
      </c>
      <c r="R27" s="368">
        <v>1</v>
      </c>
      <c r="S27" s="398">
        <v>850000000</v>
      </c>
      <c r="T27" s="571"/>
      <c r="U27" s="399">
        <f t="shared" si="1"/>
        <v>85000000</v>
      </c>
      <c r="V27" s="400">
        <f t="shared" si="1"/>
        <v>425000000</v>
      </c>
      <c r="W27" s="400">
        <f t="shared" si="1"/>
        <v>765000000</v>
      </c>
      <c r="X27" s="400">
        <f t="shared" si="1"/>
        <v>850000000</v>
      </c>
      <c r="Y27" s="369"/>
      <c r="Z27" s="369"/>
      <c r="AA27" s="370"/>
      <c r="AB27" s="367"/>
      <c r="AC27" s="370"/>
      <c r="AD27" s="371"/>
      <c r="AE27" s="371"/>
    </row>
    <row r="28" spans="2:31" s="383" customFormat="1" ht="136" customHeight="1" x14ac:dyDescent="0.35">
      <c r="B28" s="573"/>
      <c r="C28" s="574"/>
      <c r="D28" s="573"/>
      <c r="E28" s="573"/>
      <c r="F28" s="566"/>
      <c r="G28" s="566"/>
      <c r="H28" s="566"/>
      <c r="I28" s="569"/>
      <c r="J28" s="376" t="s">
        <v>676</v>
      </c>
      <c r="K28" s="381">
        <v>215</v>
      </c>
      <c r="L28" s="381">
        <v>314</v>
      </c>
      <c r="M28" s="366">
        <v>0</v>
      </c>
      <c r="N28" s="367" t="s">
        <v>589</v>
      </c>
      <c r="O28" s="368"/>
      <c r="P28" s="368"/>
      <c r="Q28" s="368"/>
      <c r="R28" s="368"/>
      <c r="S28" s="398"/>
      <c r="T28" s="571"/>
      <c r="U28" s="399">
        <f t="shared" si="1"/>
        <v>0</v>
      </c>
      <c r="V28" s="400">
        <f t="shared" si="1"/>
        <v>0</v>
      </c>
      <c r="W28" s="400">
        <f t="shared" si="1"/>
        <v>0</v>
      </c>
      <c r="X28" s="400">
        <f t="shared" si="1"/>
        <v>0</v>
      </c>
      <c r="Y28" s="369"/>
      <c r="Z28" s="369"/>
      <c r="AA28" s="370"/>
      <c r="AB28" s="376"/>
      <c r="AC28" s="370"/>
      <c r="AD28" s="376"/>
      <c r="AE28" s="371"/>
    </row>
    <row r="29" spans="2:31" s="383" customFormat="1" ht="136" customHeight="1" x14ac:dyDescent="0.35">
      <c r="B29" s="573"/>
      <c r="C29" s="574"/>
      <c r="D29" s="573"/>
      <c r="E29" s="573"/>
      <c r="F29" s="566"/>
      <c r="G29" s="567"/>
      <c r="H29" s="567"/>
      <c r="I29" s="570"/>
      <c r="J29" s="376" t="s">
        <v>677</v>
      </c>
      <c r="K29" s="381">
        <v>216</v>
      </c>
      <c r="L29" s="381">
        <v>316</v>
      </c>
      <c r="M29" s="366">
        <v>0.1</v>
      </c>
      <c r="N29" s="376" t="s">
        <v>678</v>
      </c>
      <c r="O29" s="368">
        <v>0.1</v>
      </c>
      <c r="P29" s="368">
        <v>0.5</v>
      </c>
      <c r="Q29" s="368">
        <v>0.9</v>
      </c>
      <c r="R29" s="368">
        <v>1</v>
      </c>
      <c r="S29" s="398">
        <v>100000000</v>
      </c>
      <c r="T29" s="571"/>
      <c r="U29" s="399">
        <f t="shared" si="1"/>
        <v>10000000</v>
      </c>
      <c r="V29" s="400">
        <f t="shared" si="1"/>
        <v>50000000</v>
      </c>
      <c r="W29" s="400">
        <f t="shared" si="1"/>
        <v>90000000</v>
      </c>
      <c r="X29" s="400">
        <f t="shared" si="1"/>
        <v>100000000</v>
      </c>
      <c r="Y29" s="369"/>
      <c r="Z29" s="369"/>
      <c r="AA29" s="370"/>
      <c r="AB29" s="376"/>
      <c r="AC29" s="370"/>
      <c r="AD29" s="376"/>
      <c r="AE29" s="371"/>
    </row>
    <row r="30" spans="2:31" s="383" customFormat="1" ht="162" customHeight="1" x14ac:dyDescent="0.35">
      <c r="B30" s="573"/>
      <c r="C30" s="574"/>
      <c r="D30" s="573"/>
      <c r="E30" s="573"/>
      <c r="F30" s="566"/>
      <c r="G30" s="573" t="s">
        <v>86</v>
      </c>
      <c r="H30" s="573" t="s">
        <v>87</v>
      </c>
      <c r="I30" s="575">
        <v>2</v>
      </c>
      <c r="J30" s="376" t="s">
        <v>679</v>
      </c>
      <c r="K30" s="381">
        <v>221</v>
      </c>
      <c r="L30" s="381">
        <v>321</v>
      </c>
      <c r="M30" s="366">
        <v>0.2</v>
      </c>
      <c r="N30" s="367" t="s">
        <v>88</v>
      </c>
      <c r="O30" s="368">
        <v>0.1</v>
      </c>
      <c r="P30" s="368">
        <v>0.5</v>
      </c>
      <c r="Q30" s="368">
        <v>0.9</v>
      </c>
      <c r="R30" s="368">
        <v>1</v>
      </c>
      <c r="S30" s="398">
        <v>350000000</v>
      </c>
      <c r="T30" s="571"/>
      <c r="U30" s="399">
        <f t="shared" si="1"/>
        <v>35000000</v>
      </c>
      <c r="V30" s="400">
        <f t="shared" si="1"/>
        <v>175000000</v>
      </c>
      <c r="W30" s="400">
        <f t="shared" si="1"/>
        <v>315000000</v>
      </c>
      <c r="X30" s="400">
        <f t="shared" si="1"/>
        <v>350000000</v>
      </c>
      <c r="Y30" s="369"/>
      <c r="Z30" s="369"/>
      <c r="AA30" s="370"/>
      <c r="AB30" s="367"/>
      <c r="AC30" s="370"/>
      <c r="AD30" s="371"/>
      <c r="AE30" s="371"/>
    </row>
    <row r="31" spans="2:31" s="383" customFormat="1" ht="56" x14ac:dyDescent="0.35">
      <c r="B31" s="573"/>
      <c r="C31" s="574"/>
      <c r="D31" s="573"/>
      <c r="E31" s="573"/>
      <c r="F31" s="567"/>
      <c r="G31" s="573"/>
      <c r="H31" s="573"/>
      <c r="I31" s="575"/>
      <c r="J31" s="376" t="s">
        <v>711</v>
      </c>
      <c r="K31" s="381">
        <v>222</v>
      </c>
      <c r="L31" s="381">
        <v>322</v>
      </c>
      <c r="M31" s="366">
        <v>0.1</v>
      </c>
      <c r="N31" s="367" t="s">
        <v>89</v>
      </c>
      <c r="O31" s="368">
        <v>0.1</v>
      </c>
      <c r="P31" s="368">
        <v>0.5</v>
      </c>
      <c r="Q31" s="368">
        <v>0.9</v>
      </c>
      <c r="R31" s="368">
        <v>1</v>
      </c>
      <c r="S31" s="398">
        <v>350000000</v>
      </c>
      <c r="T31" s="571"/>
      <c r="U31" s="399">
        <f t="shared" si="1"/>
        <v>35000000</v>
      </c>
      <c r="V31" s="400">
        <f t="shared" si="1"/>
        <v>175000000</v>
      </c>
      <c r="W31" s="400">
        <f t="shared" si="1"/>
        <v>315000000</v>
      </c>
      <c r="X31" s="400">
        <f t="shared" si="1"/>
        <v>350000000</v>
      </c>
      <c r="Y31" s="369"/>
      <c r="Z31" s="369"/>
      <c r="AA31" s="370"/>
      <c r="AB31" s="351"/>
      <c r="AC31" s="370"/>
      <c r="AD31" s="371"/>
      <c r="AE31" s="371"/>
    </row>
    <row r="32" spans="2:31" s="383" customFormat="1" ht="15.5" x14ac:dyDescent="0.35">
      <c r="B32" s="353"/>
      <c r="C32" s="371"/>
      <c r="D32" s="353"/>
      <c r="E32" s="353"/>
      <c r="F32" s="353"/>
      <c r="G32" s="353"/>
      <c r="H32" s="353"/>
      <c r="I32" s="353"/>
      <c r="J32" s="353"/>
      <c r="K32" s="381"/>
      <c r="L32" s="381"/>
      <c r="M32" s="384">
        <f>SUM(M24:M31)</f>
        <v>1.0000000000000002</v>
      </c>
      <c r="N32" s="367"/>
      <c r="O32" s="372"/>
      <c r="P32" s="373"/>
      <c r="Q32" s="372"/>
      <c r="R32" s="373"/>
      <c r="S32" s="374">
        <f>SUM(S24:S31)</f>
        <v>2700000000</v>
      </c>
      <c r="T32" s="375"/>
      <c r="U32" s="385">
        <f>SUM(U24:U31)</f>
        <v>270000000</v>
      </c>
      <c r="V32" s="385">
        <f>SUM(V24:V31)</f>
        <v>1350000000</v>
      </c>
      <c r="W32" s="385">
        <f>SUM(W24:W31)</f>
        <v>2430000000</v>
      </c>
      <c r="X32" s="385">
        <f>SUM(X24:X31)</f>
        <v>2700000000</v>
      </c>
      <c r="Y32" s="385">
        <f>SUM(Y24:Y31)</f>
        <v>0</v>
      </c>
      <c r="Z32" s="385">
        <f>SUM($Z$24:$Z$31)</f>
        <v>0</v>
      </c>
      <c r="AA32" s="370"/>
      <c r="AB32" s="370"/>
      <c r="AC32" s="384">
        <f>SUM($AC$24:$AC$31)</f>
        <v>0</v>
      </c>
      <c r="AD32" s="371"/>
      <c r="AE32" s="371"/>
    </row>
    <row r="33" spans="2:31" s="409" customFormat="1" ht="76.5" customHeight="1" x14ac:dyDescent="0.35">
      <c r="B33" s="561" t="s">
        <v>14</v>
      </c>
      <c r="C33" s="557" t="s">
        <v>15</v>
      </c>
      <c r="D33" s="557" t="s">
        <v>16</v>
      </c>
      <c r="E33" s="557" t="s">
        <v>17</v>
      </c>
      <c r="F33" s="557" t="s">
        <v>18</v>
      </c>
      <c r="G33" s="557" t="s">
        <v>19</v>
      </c>
      <c r="H33" s="557" t="s">
        <v>20</v>
      </c>
      <c r="I33" s="572" t="s">
        <v>21</v>
      </c>
      <c r="J33" s="563" t="s">
        <v>664</v>
      </c>
      <c r="K33" s="563" t="s">
        <v>573</v>
      </c>
      <c r="L33" s="563" t="s">
        <v>588</v>
      </c>
      <c r="M33" s="557" t="s">
        <v>24</v>
      </c>
      <c r="N33" s="572" t="s">
        <v>25</v>
      </c>
      <c r="O33" s="557" t="s">
        <v>26</v>
      </c>
      <c r="P33" s="557" t="s">
        <v>27</v>
      </c>
      <c r="Q33" s="557" t="s">
        <v>28</v>
      </c>
      <c r="R33" s="557" t="s">
        <v>29</v>
      </c>
      <c r="S33" s="572" t="s">
        <v>30</v>
      </c>
      <c r="T33" s="572"/>
      <c r="U33" s="557" t="s">
        <v>31</v>
      </c>
      <c r="V33" s="559"/>
      <c r="W33" s="559"/>
      <c r="X33" s="559"/>
      <c r="Y33" s="572" t="s">
        <v>32</v>
      </c>
      <c r="Z33" s="572"/>
      <c r="AA33" s="557" t="s">
        <v>33</v>
      </c>
      <c r="AB33" s="557" t="s">
        <v>257</v>
      </c>
      <c r="AC33" s="557" t="s">
        <v>591</v>
      </c>
      <c r="AD33" s="557" t="s">
        <v>34</v>
      </c>
      <c r="AE33" s="547" t="s">
        <v>13</v>
      </c>
    </row>
    <row r="34" spans="2:31" s="410" customFormat="1" ht="15.5" x14ac:dyDescent="0.35">
      <c r="B34" s="562"/>
      <c r="C34" s="557"/>
      <c r="D34" s="557"/>
      <c r="E34" s="557"/>
      <c r="F34" s="557"/>
      <c r="G34" s="557"/>
      <c r="H34" s="557"/>
      <c r="I34" s="572"/>
      <c r="J34" s="564"/>
      <c r="K34" s="564"/>
      <c r="L34" s="564"/>
      <c r="M34" s="557"/>
      <c r="N34" s="572"/>
      <c r="O34" s="557"/>
      <c r="P34" s="557"/>
      <c r="Q34" s="557"/>
      <c r="R34" s="557"/>
      <c r="S34" s="352" t="s">
        <v>35</v>
      </c>
      <c r="T34" s="352" t="s">
        <v>36</v>
      </c>
      <c r="U34" s="352" t="s">
        <v>37</v>
      </c>
      <c r="V34" s="352" t="s">
        <v>38</v>
      </c>
      <c r="W34" s="352" t="s">
        <v>39</v>
      </c>
      <c r="X34" s="352" t="s">
        <v>40</v>
      </c>
      <c r="Y34" s="352" t="s">
        <v>41</v>
      </c>
      <c r="Z34" s="352" t="s">
        <v>42</v>
      </c>
      <c r="AA34" s="557"/>
      <c r="AB34" s="557"/>
      <c r="AC34" s="557"/>
      <c r="AD34" s="557"/>
      <c r="AE34" s="547"/>
    </row>
    <row r="35" spans="2:31" s="383" customFormat="1" ht="138.65" customHeight="1" x14ac:dyDescent="0.35">
      <c r="B35" s="573" t="s">
        <v>576</v>
      </c>
      <c r="C35" s="573" t="s">
        <v>52</v>
      </c>
      <c r="D35" s="575" t="s">
        <v>53</v>
      </c>
      <c r="E35" s="573" t="s">
        <v>54</v>
      </c>
      <c r="F35" s="575" t="s">
        <v>55</v>
      </c>
      <c r="G35" s="573" t="s">
        <v>56</v>
      </c>
      <c r="H35" s="573" t="s">
        <v>57</v>
      </c>
      <c r="I35" s="576">
        <v>6</v>
      </c>
      <c r="J35" s="376" t="s">
        <v>680</v>
      </c>
      <c r="K35" s="381">
        <v>311</v>
      </c>
      <c r="L35" s="381">
        <v>122</v>
      </c>
      <c r="M35" s="366">
        <v>0.1</v>
      </c>
      <c r="N35" s="367" t="s">
        <v>59</v>
      </c>
      <c r="O35" s="368">
        <v>0.1</v>
      </c>
      <c r="P35" s="368">
        <v>0.5</v>
      </c>
      <c r="Q35" s="368">
        <v>0.9</v>
      </c>
      <c r="R35" s="368">
        <v>1</v>
      </c>
      <c r="S35" s="398">
        <v>310000000</v>
      </c>
      <c r="T35" s="571">
        <f>SUM($S$35:$S$40)</f>
        <v>2520000000</v>
      </c>
      <c r="U35" s="399">
        <f t="shared" ref="U35:X40" si="2">ROUND($S35*O35,0)</f>
        <v>31000000</v>
      </c>
      <c r="V35" s="400">
        <f t="shared" si="2"/>
        <v>155000000</v>
      </c>
      <c r="W35" s="400">
        <f t="shared" si="2"/>
        <v>279000000</v>
      </c>
      <c r="X35" s="400">
        <f t="shared" si="2"/>
        <v>310000000</v>
      </c>
      <c r="Y35" s="369"/>
      <c r="Z35" s="369"/>
      <c r="AA35" s="370"/>
      <c r="AB35" s="377"/>
      <c r="AC35" s="370"/>
      <c r="AD35" s="371"/>
      <c r="AE35" s="371"/>
    </row>
    <row r="36" spans="2:31" s="383" customFormat="1" ht="90" customHeight="1" x14ac:dyDescent="0.35">
      <c r="B36" s="573"/>
      <c r="C36" s="573"/>
      <c r="D36" s="575"/>
      <c r="E36" s="573"/>
      <c r="F36" s="575"/>
      <c r="G36" s="573"/>
      <c r="H36" s="573"/>
      <c r="I36" s="576"/>
      <c r="J36" s="376" t="s">
        <v>681</v>
      </c>
      <c r="K36" s="381">
        <v>312</v>
      </c>
      <c r="L36" s="381">
        <v>121</v>
      </c>
      <c r="M36" s="366">
        <v>0.1</v>
      </c>
      <c r="N36" s="367" t="s">
        <v>58</v>
      </c>
      <c r="O36" s="368">
        <v>0.1</v>
      </c>
      <c r="P36" s="368">
        <v>0.5</v>
      </c>
      <c r="Q36" s="368">
        <v>0.9</v>
      </c>
      <c r="R36" s="368">
        <v>1</v>
      </c>
      <c r="S36" s="398">
        <v>300000000</v>
      </c>
      <c r="T36" s="571"/>
      <c r="U36" s="399">
        <f t="shared" si="2"/>
        <v>30000000</v>
      </c>
      <c r="V36" s="400">
        <f t="shared" si="2"/>
        <v>150000000</v>
      </c>
      <c r="W36" s="400">
        <f t="shared" si="2"/>
        <v>270000000</v>
      </c>
      <c r="X36" s="400">
        <f t="shared" si="2"/>
        <v>300000000</v>
      </c>
      <c r="Y36" s="369"/>
      <c r="Z36" s="369"/>
      <c r="AA36" s="370"/>
      <c r="AB36" s="378"/>
      <c r="AC36" s="370"/>
      <c r="AD36" s="371"/>
      <c r="AE36" s="371"/>
    </row>
    <row r="37" spans="2:31" s="383" customFormat="1" ht="70" customHeight="1" x14ac:dyDescent="0.35">
      <c r="B37" s="573"/>
      <c r="C37" s="573" t="s">
        <v>43</v>
      </c>
      <c r="D37" s="573" t="s">
        <v>44</v>
      </c>
      <c r="E37" s="573" t="s">
        <v>45</v>
      </c>
      <c r="F37" s="573" t="s">
        <v>46</v>
      </c>
      <c r="G37" s="573" t="s">
        <v>47</v>
      </c>
      <c r="H37" s="573" t="s">
        <v>48</v>
      </c>
      <c r="I37" s="576">
        <v>1</v>
      </c>
      <c r="J37" s="376" t="s">
        <v>682</v>
      </c>
      <c r="K37" s="381">
        <v>321</v>
      </c>
      <c r="L37" s="381">
        <v>112</v>
      </c>
      <c r="M37" s="366">
        <v>0.2</v>
      </c>
      <c r="N37" s="367" t="s">
        <v>49</v>
      </c>
      <c r="O37" s="368">
        <v>0.1</v>
      </c>
      <c r="P37" s="368">
        <v>0.5</v>
      </c>
      <c r="Q37" s="368">
        <v>0.9</v>
      </c>
      <c r="R37" s="368">
        <v>1</v>
      </c>
      <c r="S37" s="398">
        <v>100000000</v>
      </c>
      <c r="T37" s="571"/>
      <c r="U37" s="399">
        <f t="shared" si="2"/>
        <v>10000000</v>
      </c>
      <c r="V37" s="400">
        <f t="shared" si="2"/>
        <v>50000000</v>
      </c>
      <c r="W37" s="400">
        <f t="shared" si="2"/>
        <v>90000000</v>
      </c>
      <c r="X37" s="400">
        <f t="shared" si="2"/>
        <v>100000000</v>
      </c>
      <c r="Y37" s="369"/>
      <c r="Z37" s="369"/>
      <c r="AA37" s="370"/>
      <c r="AB37" s="376"/>
      <c r="AC37" s="370"/>
      <c r="AD37" s="371"/>
      <c r="AE37" s="371"/>
    </row>
    <row r="38" spans="2:31" s="383" customFormat="1" ht="75" customHeight="1" x14ac:dyDescent="0.35">
      <c r="B38" s="573"/>
      <c r="C38" s="573"/>
      <c r="D38" s="573"/>
      <c r="E38" s="573"/>
      <c r="F38" s="573"/>
      <c r="G38" s="573"/>
      <c r="H38" s="573"/>
      <c r="I38" s="576"/>
      <c r="J38" s="376" t="s">
        <v>683</v>
      </c>
      <c r="K38" s="381">
        <v>322</v>
      </c>
      <c r="L38" s="381">
        <v>114</v>
      </c>
      <c r="M38" s="366">
        <v>0.2</v>
      </c>
      <c r="N38" s="367" t="s">
        <v>51</v>
      </c>
      <c r="O38" s="368">
        <v>0.1</v>
      </c>
      <c r="P38" s="368">
        <v>0.5</v>
      </c>
      <c r="Q38" s="368">
        <v>0.9</v>
      </c>
      <c r="R38" s="368">
        <v>1</v>
      </c>
      <c r="S38" s="398">
        <v>460000000</v>
      </c>
      <c r="T38" s="571"/>
      <c r="U38" s="399">
        <f t="shared" si="2"/>
        <v>46000000</v>
      </c>
      <c r="V38" s="400">
        <f t="shared" si="2"/>
        <v>230000000</v>
      </c>
      <c r="W38" s="400">
        <f t="shared" si="2"/>
        <v>414000000</v>
      </c>
      <c r="X38" s="400">
        <f t="shared" si="2"/>
        <v>460000000</v>
      </c>
      <c r="Y38" s="369"/>
      <c r="Z38" s="369"/>
      <c r="AA38" s="370"/>
      <c r="AB38" s="376"/>
      <c r="AC38" s="370"/>
      <c r="AD38" s="371"/>
      <c r="AE38" s="371"/>
    </row>
    <row r="39" spans="2:31" s="383" customFormat="1" ht="159.65" customHeight="1" x14ac:dyDescent="0.35">
      <c r="B39" s="573"/>
      <c r="C39" s="573"/>
      <c r="D39" s="573"/>
      <c r="E39" s="573"/>
      <c r="F39" s="573"/>
      <c r="G39" s="573"/>
      <c r="H39" s="573"/>
      <c r="I39" s="576"/>
      <c r="J39" s="376" t="s">
        <v>684</v>
      </c>
      <c r="K39" s="381">
        <v>323</v>
      </c>
      <c r="L39" s="381">
        <v>111</v>
      </c>
      <c r="M39" s="366">
        <v>0.2</v>
      </c>
      <c r="N39" s="367" t="s">
        <v>685</v>
      </c>
      <c r="O39" s="368">
        <v>0.1</v>
      </c>
      <c r="P39" s="368">
        <v>0.5</v>
      </c>
      <c r="Q39" s="368">
        <v>0.9</v>
      </c>
      <c r="R39" s="368">
        <v>1</v>
      </c>
      <c r="S39" s="401">
        <v>1000000000</v>
      </c>
      <c r="T39" s="571"/>
      <c r="U39" s="399">
        <f t="shared" si="2"/>
        <v>100000000</v>
      </c>
      <c r="V39" s="400">
        <f t="shared" si="2"/>
        <v>500000000</v>
      </c>
      <c r="W39" s="400">
        <f t="shared" si="2"/>
        <v>900000000</v>
      </c>
      <c r="X39" s="400">
        <f t="shared" si="2"/>
        <v>1000000000</v>
      </c>
      <c r="Y39" s="369"/>
      <c r="Z39" s="369"/>
      <c r="AA39" s="370"/>
      <c r="AB39" s="376"/>
      <c r="AC39" s="370"/>
      <c r="AD39" s="371"/>
      <c r="AE39" s="371"/>
    </row>
    <row r="40" spans="2:31" s="383" customFormat="1" ht="104.15" customHeight="1" x14ac:dyDescent="0.35">
      <c r="B40" s="573"/>
      <c r="C40" s="573"/>
      <c r="D40" s="573"/>
      <c r="E40" s="573"/>
      <c r="F40" s="573"/>
      <c r="G40" s="573"/>
      <c r="H40" s="573"/>
      <c r="I40" s="576"/>
      <c r="J40" s="376" t="s">
        <v>686</v>
      </c>
      <c r="K40" s="381">
        <v>324</v>
      </c>
      <c r="L40" s="381">
        <v>113</v>
      </c>
      <c r="M40" s="366">
        <v>0.2</v>
      </c>
      <c r="N40" s="367" t="s">
        <v>50</v>
      </c>
      <c r="O40" s="368">
        <v>0.1</v>
      </c>
      <c r="P40" s="368">
        <v>0.5</v>
      </c>
      <c r="Q40" s="368">
        <v>0.9</v>
      </c>
      <c r="R40" s="368">
        <v>1</v>
      </c>
      <c r="S40" s="398">
        <v>350000000</v>
      </c>
      <c r="T40" s="571"/>
      <c r="U40" s="399">
        <f t="shared" si="2"/>
        <v>35000000</v>
      </c>
      <c r="V40" s="400">
        <f t="shared" si="2"/>
        <v>175000000</v>
      </c>
      <c r="W40" s="400">
        <f t="shared" si="2"/>
        <v>315000000</v>
      </c>
      <c r="X40" s="400">
        <f t="shared" si="2"/>
        <v>350000000</v>
      </c>
      <c r="Y40" s="369"/>
      <c r="Z40" s="369"/>
      <c r="AA40" s="370"/>
      <c r="AB40" s="376"/>
      <c r="AC40" s="370"/>
      <c r="AD40" s="371"/>
      <c r="AE40" s="371"/>
    </row>
    <row r="41" spans="2:31" s="383" customFormat="1" ht="15.5" x14ac:dyDescent="0.35">
      <c r="B41" s="353"/>
      <c r="C41" s="371"/>
      <c r="D41" s="353"/>
      <c r="E41" s="353"/>
      <c r="F41" s="353"/>
      <c r="G41" s="353"/>
      <c r="H41" s="353"/>
      <c r="I41" s="353"/>
      <c r="J41" s="353"/>
      <c r="K41" s="381"/>
      <c r="L41" s="381"/>
      <c r="M41" s="384">
        <f>SUM(M35:M40)</f>
        <v>1</v>
      </c>
      <c r="N41" s="367"/>
      <c r="O41" s="372"/>
      <c r="P41" s="373"/>
      <c r="Q41" s="372"/>
      <c r="R41" s="373"/>
      <c r="S41" s="374">
        <f>SUM($S$35:$S$40)</f>
        <v>2520000000</v>
      </c>
      <c r="T41" s="375"/>
      <c r="U41" s="385">
        <f>SUM($U$35:$U$40)</f>
        <v>252000000</v>
      </c>
      <c r="V41" s="385">
        <f>SUM(V35:V40)</f>
        <v>1260000000</v>
      </c>
      <c r="W41" s="385">
        <f>SUM(W35:W40)</f>
        <v>2268000000</v>
      </c>
      <c r="X41" s="385">
        <f>SUM(X35:X40)</f>
        <v>2520000000</v>
      </c>
      <c r="Y41" s="385">
        <f>SUM(Y35:Y40)</f>
        <v>0</v>
      </c>
      <c r="Z41" s="385">
        <f>SUM($Z$35:$Z$40)</f>
        <v>0</v>
      </c>
      <c r="AA41" s="370"/>
      <c r="AB41" s="370"/>
      <c r="AC41" s="384">
        <f>SUM($AC$35:$AC$40)</f>
        <v>0</v>
      </c>
      <c r="AD41" s="371"/>
      <c r="AE41" s="371"/>
    </row>
    <row r="42" spans="2:31" s="383" customFormat="1" ht="28.5" customHeight="1" x14ac:dyDescent="0.35">
      <c r="B42" s="387" t="s">
        <v>90</v>
      </c>
      <c r="C42" s="388"/>
      <c r="D42" s="388"/>
      <c r="E42" s="388"/>
      <c r="F42" s="388"/>
      <c r="G42" s="388"/>
      <c r="H42" s="388"/>
      <c r="I42" s="388"/>
      <c r="J42" s="388"/>
      <c r="K42" s="388"/>
      <c r="L42" s="388"/>
      <c r="M42" s="388"/>
      <c r="N42" s="388"/>
      <c r="O42" s="388"/>
      <c r="P42" s="389"/>
      <c r="Q42" s="389"/>
      <c r="R42" s="389"/>
      <c r="S42" s="389">
        <f>+S32+S21+S41</f>
        <v>8200000000</v>
      </c>
      <c r="T42" s="389">
        <f>T14+T24+T35</f>
        <v>8200000000</v>
      </c>
      <c r="U42" s="389">
        <f>+U32+U21+U41</f>
        <v>820000000</v>
      </c>
      <c r="V42" s="389">
        <f>+V32+V21+V41</f>
        <v>4100000000</v>
      </c>
      <c r="W42" s="389">
        <f>+W32+W21+W41</f>
        <v>7380000000</v>
      </c>
      <c r="X42" s="389">
        <f>+X32+X21+X41</f>
        <v>8200000000</v>
      </c>
      <c r="Y42" s="389">
        <f>+Y41+Y21+Y32</f>
        <v>0</v>
      </c>
      <c r="Z42" s="389">
        <f>+$Z$41+$Z$21+$Z$32</f>
        <v>0</v>
      </c>
      <c r="AA42" s="389"/>
      <c r="AB42" s="389"/>
      <c r="AC42" s="389"/>
      <c r="AD42" s="389"/>
      <c r="AE42" s="389"/>
    </row>
    <row r="43" spans="2:31" s="383" customFormat="1" ht="30.75" customHeight="1" x14ac:dyDescent="0.35">
      <c r="B43" s="390" t="s">
        <v>91</v>
      </c>
      <c r="C43" s="577" t="s">
        <v>609</v>
      </c>
      <c r="D43" s="578"/>
      <c r="E43" s="578"/>
      <c r="F43" s="578"/>
      <c r="G43" s="578"/>
      <c r="H43" s="578"/>
      <c r="I43" s="578"/>
      <c r="J43" s="578"/>
      <c r="K43" s="578"/>
      <c r="L43" s="578"/>
      <c r="M43" s="578"/>
      <c r="N43" s="578"/>
      <c r="O43" s="578"/>
      <c r="P43" s="578"/>
      <c r="Q43" s="578"/>
      <c r="R43" s="578"/>
      <c r="S43" s="578"/>
      <c r="T43" s="578"/>
      <c r="U43" s="578"/>
      <c r="V43" s="578"/>
      <c r="W43" s="578"/>
      <c r="X43" s="578"/>
      <c r="Y43" s="578"/>
      <c r="Z43" s="578"/>
      <c r="AA43" s="362" t="s">
        <v>8</v>
      </c>
      <c r="AB43" s="364"/>
      <c r="AC43" s="371"/>
      <c r="AD43" s="379" t="s">
        <v>642</v>
      </c>
      <c r="AE43" s="380">
        <f>$S$58</f>
        <v>1200000000</v>
      </c>
    </row>
    <row r="44" spans="2:31" s="383" customFormat="1" ht="36" customHeight="1" x14ac:dyDescent="0.35">
      <c r="B44" s="391" t="s">
        <v>10</v>
      </c>
      <c r="C44" s="577" t="s">
        <v>93</v>
      </c>
      <c r="D44" s="578"/>
      <c r="E44" s="578"/>
      <c r="F44" s="578"/>
      <c r="G44" s="578"/>
      <c r="H44" s="578"/>
      <c r="I44" s="578"/>
      <c r="J44" s="578"/>
      <c r="K44" s="578"/>
      <c r="L44" s="578"/>
      <c r="M44" s="578"/>
      <c r="N44" s="578"/>
      <c r="O44" s="578"/>
      <c r="P44" s="578"/>
      <c r="Q44" s="578"/>
      <c r="R44" s="578"/>
      <c r="S44" s="578"/>
      <c r="T44" s="578"/>
      <c r="U44" s="578"/>
      <c r="V44" s="578"/>
      <c r="W44" s="578"/>
      <c r="X44" s="578"/>
      <c r="Y44" s="578"/>
      <c r="Z44" s="578"/>
      <c r="AA44" s="362" t="s">
        <v>12</v>
      </c>
      <c r="AB44" s="364"/>
      <c r="AC44" s="362"/>
      <c r="AD44" s="362"/>
      <c r="AE44" s="365"/>
    </row>
    <row r="45" spans="2:31" s="410" customFormat="1" ht="52.5" customHeight="1" x14ac:dyDescent="0.35">
      <c r="B45" s="572" t="s">
        <v>60</v>
      </c>
      <c r="C45" s="557" t="s">
        <v>15</v>
      </c>
      <c r="D45" s="557" t="s">
        <v>16</v>
      </c>
      <c r="E45" s="557" t="s">
        <v>17</v>
      </c>
      <c r="F45" s="557" t="s">
        <v>18</v>
      </c>
      <c r="G45" s="557" t="s">
        <v>19</v>
      </c>
      <c r="H45" s="557" t="s">
        <v>20</v>
      </c>
      <c r="I45" s="572" t="s">
        <v>21</v>
      </c>
      <c r="J45" s="563" t="s">
        <v>664</v>
      </c>
      <c r="K45" s="563" t="s">
        <v>573</v>
      </c>
      <c r="L45" s="563" t="s">
        <v>588</v>
      </c>
      <c r="M45" s="557" t="s">
        <v>24</v>
      </c>
      <c r="N45" s="572" t="s">
        <v>25</v>
      </c>
      <c r="O45" s="557" t="s">
        <v>26</v>
      </c>
      <c r="P45" s="557" t="s">
        <v>27</v>
      </c>
      <c r="Q45" s="557" t="s">
        <v>28</v>
      </c>
      <c r="R45" s="557" t="s">
        <v>29</v>
      </c>
      <c r="S45" s="572" t="s">
        <v>30</v>
      </c>
      <c r="T45" s="572"/>
      <c r="U45" s="557" t="s">
        <v>31</v>
      </c>
      <c r="V45" s="559"/>
      <c r="W45" s="559"/>
      <c r="X45" s="559"/>
      <c r="Y45" s="572" t="s">
        <v>32</v>
      </c>
      <c r="Z45" s="572"/>
      <c r="AA45" s="557" t="s">
        <v>33</v>
      </c>
      <c r="AB45" s="557" t="s">
        <v>257</v>
      </c>
      <c r="AC45" s="557" t="s">
        <v>591</v>
      </c>
      <c r="AD45" s="557" t="s">
        <v>34</v>
      </c>
      <c r="AE45" s="560" t="s">
        <v>13</v>
      </c>
    </row>
    <row r="46" spans="2:31" s="410" customFormat="1" ht="30" customHeight="1" x14ac:dyDescent="0.35">
      <c r="B46" s="572"/>
      <c r="C46" s="557"/>
      <c r="D46" s="557"/>
      <c r="E46" s="557"/>
      <c r="F46" s="557"/>
      <c r="G46" s="557"/>
      <c r="H46" s="557"/>
      <c r="I46" s="572"/>
      <c r="J46" s="564"/>
      <c r="K46" s="564"/>
      <c r="L46" s="564"/>
      <c r="M46" s="557"/>
      <c r="N46" s="572"/>
      <c r="O46" s="557"/>
      <c r="P46" s="557"/>
      <c r="Q46" s="557"/>
      <c r="R46" s="557"/>
      <c r="S46" s="352" t="s">
        <v>35</v>
      </c>
      <c r="T46" s="352" t="s">
        <v>36</v>
      </c>
      <c r="U46" s="352" t="s">
        <v>37</v>
      </c>
      <c r="V46" s="352" t="s">
        <v>38</v>
      </c>
      <c r="W46" s="352" t="s">
        <v>39</v>
      </c>
      <c r="X46" s="352" t="s">
        <v>40</v>
      </c>
      <c r="Y46" s="352" t="s">
        <v>41</v>
      </c>
      <c r="Z46" s="352" t="s">
        <v>42</v>
      </c>
      <c r="AA46" s="557"/>
      <c r="AB46" s="557"/>
      <c r="AC46" s="557"/>
      <c r="AD46" s="557"/>
      <c r="AE46" s="560"/>
    </row>
    <row r="47" spans="2:31" s="383" customFormat="1" ht="56.15" customHeight="1" x14ac:dyDescent="0.35">
      <c r="B47" s="573" t="s">
        <v>108</v>
      </c>
      <c r="C47" s="573" t="s">
        <v>95</v>
      </c>
      <c r="D47" s="573" t="s">
        <v>96</v>
      </c>
      <c r="E47" s="573" t="s">
        <v>97</v>
      </c>
      <c r="F47" s="573" t="s">
        <v>98</v>
      </c>
      <c r="G47" s="573" t="s">
        <v>109</v>
      </c>
      <c r="H47" s="573" t="s">
        <v>110</v>
      </c>
      <c r="I47" s="575">
        <v>2</v>
      </c>
      <c r="J47" s="411" t="s">
        <v>687</v>
      </c>
      <c r="K47" s="381">
        <v>111</v>
      </c>
      <c r="L47" s="381">
        <v>211</v>
      </c>
      <c r="M47" s="372">
        <v>0.2</v>
      </c>
      <c r="N47" s="376" t="s">
        <v>112</v>
      </c>
      <c r="O47" s="368">
        <v>0</v>
      </c>
      <c r="P47" s="368">
        <v>0.2</v>
      </c>
      <c r="Q47" s="368">
        <v>0.4</v>
      </c>
      <c r="R47" s="368">
        <v>1</v>
      </c>
      <c r="S47" s="395">
        <v>160000000</v>
      </c>
      <c r="T47" s="579">
        <f>SUM($S$47:$S$49)</f>
        <v>283000000</v>
      </c>
      <c r="U47" s="396">
        <f t="shared" ref="U47:X49" si="3">ROUND($S47*O47,0)</f>
        <v>0</v>
      </c>
      <c r="V47" s="397">
        <f t="shared" si="3"/>
        <v>32000000</v>
      </c>
      <c r="W47" s="397">
        <f t="shared" si="3"/>
        <v>64000000</v>
      </c>
      <c r="X47" s="397">
        <f t="shared" si="3"/>
        <v>160000000</v>
      </c>
      <c r="Y47" s="369"/>
      <c r="Z47" s="369"/>
      <c r="AA47" s="370"/>
      <c r="AB47" s="367"/>
      <c r="AC47" s="370"/>
      <c r="AD47" s="371"/>
      <c r="AE47" s="371"/>
    </row>
    <row r="48" spans="2:31" s="383" customFormat="1" ht="56.15" customHeight="1" x14ac:dyDescent="0.35">
      <c r="B48" s="573"/>
      <c r="C48" s="573"/>
      <c r="D48" s="573"/>
      <c r="E48" s="573"/>
      <c r="F48" s="573"/>
      <c r="G48" s="573"/>
      <c r="H48" s="573"/>
      <c r="I48" s="575"/>
      <c r="J48" s="411" t="s">
        <v>688</v>
      </c>
      <c r="K48" s="381">
        <v>112</v>
      </c>
      <c r="L48" s="381">
        <v>212</v>
      </c>
      <c r="M48" s="372">
        <v>0.4</v>
      </c>
      <c r="N48" s="376" t="s">
        <v>114</v>
      </c>
      <c r="O48" s="368">
        <v>0.1</v>
      </c>
      <c r="P48" s="368">
        <v>0.5</v>
      </c>
      <c r="Q48" s="368">
        <v>0.9</v>
      </c>
      <c r="R48" s="368">
        <v>1</v>
      </c>
      <c r="S48" s="395">
        <v>73000000</v>
      </c>
      <c r="T48" s="579"/>
      <c r="U48" s="396">
        <f t="shared" si="3"/>
        <v>7300000</v>
      </c>
      <c r="V48" s="397">
        <f t="shared" si="3"/>
        <v>36500000</v>
      </c>
      <c r="W48" s="397">
        <f t="shared" si="3"/>
        <v>65700000</v>
      </c>
      <c r="X48" s="397">
        <f t="shared" si="3"/>
        <v>73000000</v>
      </c>
      <c r="Y48" s="369"/>
      <c r="Z48" s="369"/>
      <c r="AA48" s="370"/>
      <c r="AB48" s="367"/>
      <c r="AC48" s="370"/>
      <c r="AD48" s="371"/>
      <c r="AE48" s="371"/>
    </row>
    <row r="49" spans="2:31" s="383" customFormat="1" ht="56.15" customHeight="1" x14ac:dyDescent="0.35">
      <c r="B49" s="573"/>
      <c r="C49" s="573"/>
      <c r="D49" s="573"/>
      <c r="E49" s="573"/>
      <c r="F49" s="573"/>
      <c r="G49" s="573"/>
      <c r="H49" s="573"/>
      <c r="I49" s="575"/>
      <c r="J49" s="411" t="s">
        <v>689</v>
      </c>
      <c r="K49" s="381">
        <v>113</v>
      </c>
      <c r="L49" s="381">
        <v>213</v>
      </c>
      <c r="M49" s="372">
        <v>0.4</v>
      </c>
      <c r="N49" s="376" t="s">
        <v>115</v>
      </c>
      <c r="O49" s="368">
        <v>0.1</v>
      </c>
      <c r="P49" s="368">
        <v>0.5</v>
      </c>
      <c r="Q49" s="368">
        <v>0.9</v>
      </c>
      <c r="R49" s="368">
        <v>1</v>
      </c>
      <c r="S49" s="395">
        <v>50000000</v>
      </c>
      <c r="T49" s="579"/>
      <c r="U49" s="396">
        <f t="shared" si="3"/>
        <v>5000000</v>
      </c>
      <c r="V49" s="397">
        <f t="shared" si="3"/>
        <v>25000000</v>
      </c>
      <c r="W49" s="397">
        <f t="shared" si="3"/>
        <v>45000000</v>
      </c>
      <c r="X49" s="397">
        <f t="shared" si="3"/>
        <v>50000000</v>
      </c>
      <c r="Y49" s="369"/>
      <c r="Z49" s="369"/>
      <c r="AA49" s="370"/>
      <c r="AB49" s="367"/>
      <c r="AC49" s="370"/>
      <c r="AD49" s="371"/>
      <c r="AE49" s="371"/>
    </row>
    <row r="50" spans="2:31" s="383" customFormat="1" ht="15.5" x14ac:dyDescent="0.35">
      <c r="B50" s="353"/>
      <c r="C50" s="371"/>
      <c r="D50" s="353"/>
      <c r="E50" s="353"/>
      <c r="F50" s="353"/>
      <c r="G50" s="353"/>
      <c r="H50" s="353"/>
      <c r="I50" s="353"/>
      <c r="J50" s="353"/>
      <c r="K50" s="381"/>
      <c r="L50" s="381"/>
      <c r="M50" s="384">
        <f>SUM(M47:M49)</f>
        <v>1</v>
      </c>
      <c r="N50" s="367"/>
      <c r="O50" s="372"/>
      <c r="P50" s="373"/>
      <c r="Q50" s="372"/>
      <c r="R50" s="373"/>
      <c r="S50" s="374">
        <f>SUM(S47:S49)</f>
        <v>283000000</v>
      </c>
      <c r="T50" s="375"/>
      <c r="U50" s="385">
        <f>SUM($U$47:$U$49)</f>
        <v>12300000</v>
      </c>
      <c r="V50" s="385">
        <f>SUM($V$47:$V$49)</f>
        <v>93500000</v>
      </c>
      <c r="W50" s="385">
        <f>SUM($W$47:$W$49)</f>
        <v>174700000</v>
      </c>
      <c r="X50" s="385">
        <f>SUM($X$47:$X$49)</f>
        <v>283000000</v>
      </c>
      <c r="Y50" s="385">
        <f>SUM($Y$47:$Y$49)</f>
        <v>0</v>
      </c>
      <c r="Z50" s="385">
        <f>SUM($Z$47:$Z$49)</f>
        <v>0</v>
      </c>
      <c r="AA50" s="370"/>
      <c r="AB50" s="370"/>
      <c r="AC50" s="384">
        <f>SUM($AC$47:$AC$49)</f>
        <v>0</v>
      </c>
      <c r="AD50" s="371"/>
      <c r="AE50" s="371"/>
    </row>
    <row r="51" spans="2:31" s="383" customFormat="1" ht="39" x14ac:dyDescent="0.35">
      <c r="B51" s="386"/>
      <c r="C51" s="580" t="s">
        <v>570</v>
      </c>
      <c r="D51" s="580"/>
      <c r="E51" s="580"/>
      <c r="F51" s="580"/>
      <c r="G51" s="580" t="s">
        <v>569</v>
      </c>
      <c r="H51" s="581"/>
      <c r="I51" s="581"/>
      <c r="J51" s="581"/>
      <c r="K51" s="581"/>
      <c r="L51" s="581"/>
      <c r="M51" s="581"/>
      <c r="N51" s="581"/>
      <c r="O51" s="580" t="s">
        <v>568</v>
      </c>
      <c r="P51" s="582"/>
      <c r="Q51" s="582"/>
      <c r="R51" s="582"/>
      <c r="S51" s="580" t="s">
        <v>567</v>
      </c>
      <c r="T51" s="580"/>
      <c r="U51" s="582"/>
      <c r="V51" s="582"/>
      <c r="W51" s="582"/>
      <c r="X51" s="582"/>
      <c r="Y51" s="580" t="s">
        <v>566</v>
      </c>
      <c r="Z51" s="580"/>
      <c r="AA51" s="580" t="s">
        <v>565</v>
      </c>
      <c r="AB51" s="580"/>
      <c r="AC51" s="582"/>
      <c r="AD51" s="386" t="s">
        <v>564</v>
      </c>
      <c r="AE51" s="583" t="s">
        <v>13</v>
      </c>
    </row>
    <row r="52" spans="2:31" s="410" customFormat="1" ht="27.75" customHeight="1" x14ac:dyDescent="0.35">
      <c r="B52" s="572" t="s">
        <v>14</v>
      </c>
      <c r="C52" s="557" t="s">
        <v>15</v>
      </c>
      <c r="D52" s="557" t="s">
        <v>16</v>
      </c>
      <c r="E52" s="557" t="s">
        <v>17</v>
      </c>
      <c r="F52" s="557" t="s">
        <v>18</v>
      </c>
      <c r="G52" s="557" t="s">
        <v>19</v>
      </c>
      <c r="H52" s="557" t="s">
        <v>20</v>
      </c>
      <c r="I52" s="572" t="s">
        <v>21</v>
      </c>
      <c r="J52" s="405" t="s">
        <v>664</v>
      </c>
      <c r="K52" s="563" t="s">
        <v>573</v>
      </c>
      <c r="L52" s="563" t="s">
        <v>588</v>
      </c>
      <c r="M52" s="557" t="s">
        <v>24</v>
      </c>
      <c r="N52" s="572" t="s">
        <v>25</v>
      </c>
      <c r="O52" s="557" t="s">
        <v>26</v>
      </c>
      <c r="P52" s="557" t="s">
        <v>27</v>
      </c>
      <c r="Q52" s="557" t="s">
        <v>28</v>
      </c>
      <c r="R52" s="557" t="s">
        <v>29</v>
      </c>
      <c r="S52" s="572" t="s">
        <v>30</v>
      </c>
      <c r="T52" s="572"/>
      <c r="U52" s="557" t="s">
        <v>31</v>
      </c>
      <c r="V52" s="559"/>
      <c r="W52" s="559"/>
      <c r="X52" s="559"/>
      <c r="Y52" s="572" t="s">
        <v>32</v>
      </c>
      <c r="Z52" s="572"/>
      <c r="AA52" s="557" t="s">
        <v>33</v>
      </c>
      <c r="AB52" s="557" t="s">
        <v>257</v>
      </c>
      <c r="AC52" s="557" t="s">
        <v>591</v>
      </c>
      <c r="AD52" s="557" t="s">
        <v>34</v>
      </c>
      <c r="AE52" s="583"/>
    </row>
    <row r="53" spans="2:31" s="410" customFormat="1" ht="46.5" customHeight="1" x14ac:dyDescent="0.35">
      <c r="B53" s="572"/>
      <c r="C53" s="557"/>
      <c r="D53" s="557"/>
      <c r="E53" s="557"/>
      <c r="F53" s="557"/>
      <c r="G53" s="557"/>
      <c r="H53" s="557"/>
      <c r="I53" s="572"/>
      <c r="J53" s="404"/>
      <c r="K53" s="564"/>
      <c r="L53" s="564"/>
      <c r="M53" s="557"/>
      <c r="N53" s="572"/>
      <c r="O53" s="557"/>
      <c r="P53" s="557"/>
      <c r="Q53" s="557"/>
      <c r="R53" s="557"/>
      <c r="S53" s="352" t="s">
        <v>35</v>
      </c>
      <c r="T53" s="352" t="s">
        <v>36</v>
      </c>
      <c r="U53" s="352" t="s">
        <v>37</v>
      </c>
      <c r="V53" s="352" t="s">
        <v>38</v>
      </c>
      <c r="W53" s="352" t="s">
        <v>39</v>
      </c>
      <c r="X53" s="352" t="s">
        <v>40</v>
      </c>
      <c r="Y53" s="352" t="s">
        <v>41</v>
      </c>
      <c r="Z53" s="352" t="s">
        <v>42</v>
      </c>
      <c r="AA53" s="557"/>
      <c r="AB53" s="557"/>
      <c r="AC53" s="557"/>
      <c r="AD53" s="557"/>
      <c r="AE53" s="583"/>
    </row>
    <row r="54" spans="2:31" s="383" customFormat="1" ht="62.25" customHeight="1" x14ac:dyDescent="0.35">
      <c r="B54" s="573" t="s">
        <v>94</v>
      </c>
      <c r="C54" s="573" t="s">
        <v>95</v>
      </c>
      <c r="D54" s="573" t="s">
        <v>96</v>
      </c>
      <c r="E54" s="573" t="s">
        <v>97</v>
      </c>
      <c r="F54" s="573" t="s">
        <v>98</v>
      </c>
      <c r="G54" s="573" t="s">
        <v>99</v>
      </c>
      <c r="H54" s="573" t="s">
        <v>100</v>
      </c>
      <c r="I54" s="575">
        <v>2</v>
      </c>
      <c r="J54" s="411" t="s">
        <v>690</v>
      </c>
      <c r="K54" s="381">
        <v>211</v>
      </c>
      <c r="L54" s="381">
        <v>111</v>
      </c>
      <c r="M54" s="372">
        <v>0.35</v>
      </c>
      <c r="N54" s="367" t="s">
        <v>102</v>
      </c>
      <c r="O54" s="368">
        <v>0.1</v>
      </c>
      <c r="P54" s="368">
        <v>0.5</v>
      </c>
      <c r="Q54" s="368">
        <v>0.9</v>
      </c>
      <c r="R54" s="368">
        <v>1</v>
      </c>
      <c r="S54" s="395">
        <v>333000000</v>
      </c>
      <c r="T54" s="579">
        <f>SUM($S$54:$S$56)</f>
        <v>917000000</v>
      </c>
      <c r="U54" s="396">
        <f t="shared" ref="U54:X56" si="4">ROUND($S54*O54,0)</f>
        <v>33300000</v>
      </c>
      <c r="V54" s="397">
        <f t="shared" si="4"/>
        <v>166500000</v>
      </c>
      <c r="W54" s="397">
        <f t="shared" si="4"/>
        <v>299700000</v>
      </c>
      <c r="X54" s="397">
        <f t="shared" si="4"/>
        <v>333000000</v>
      </c>
      <c r="Y54" s="369"/>
      <c r="Z54" s="369"/>
      <c r="AA54" s="370"/>
      <c r="AB54" s="367"/>
      <c r="AC54" s="370"/>
      <c r="AD54" s="371"/>
      <c r="AE54" s="371"/>
    </row>
    <row r="55" spans="2:31" s="383" customFormat="1" ht="114.65" customHeight="1" x14ac:dyDescent="0.35">
      <c r="B55" s="573"/>
      <c r="C55" s="573"/>
      <c r="D55" s="573"/>
      <c r="E55" s="573"/>
      <c r="F55" s="573"/>
      <c r="G55" s="573"/>
      <c r="H55" s="573"/>
      <c r="I55" s="575"/>
      <c r="J55" s="411" t="s">
        <v>691</v>
      </c>
      <c r="K55" s="381">
        <v>212</v>
      </c>
      <c r="L55" s="381">
        <v>113</v>
      </c>
      <c r="M55" s="372">
        <v>0.3</v>
      </c>
      <c r="N55" s="367" t="s">
        <v>106</v>
      </c>
      <c r="O55" s="368">
        <v>0.1</v>
      </c>
      <c r="P55" s="368">
        <v>0.5</v>
      </c>
      <c r="Q55" s="368">
        <v>0.9</v>
      </c>
      <c r="R55" s="368">
        <v>1</v>
      </c>
      <c r="S55" s="395">
        <v>240000000</v>
      </c>
      <c r="T55" s="579"/>
      <c r="U55" s="396">
        <f t="shared" si="4"/>
        <v>24000000</v>
      </c>
      <c r="V55" s="397">
        <f t="shared" si="4"/>
        <v>120000000</v>
      </c>
      <c r="W55" s="397">
        <f t="shared" si="4"/>
        <v>216000000</v>
      </c>
      <c r="X55" s="397">
        <f t="shared" si="4"/>
        <v>240000000</v>
      </c>
      <c r="Y55" s="369"/>
      <c r="Z55" s="369"/>
      <c r="AA55" s="370"/>
      <c r="AB55" s="367"/>
      <c r="AC55" s="370"/>
      <c r="AD55" s="371"/>
      <c r="AE55" s="371"/>
    </row>
    <row r="56" spans="2:31" s="383" customFormat="1" ht="45" customHeight="1" x14ac:dyDescent="0.35">
      <c r="B56" s="573"/>
      <c r="C56" s="573"/>
      <c r="D56" s="573"/>
      <c r="E56" s="573"/>
      <c r="F56" s="573"/>
      <c r="G56" s="573"/>
      <c r="H56" s="573"/>
      <c r="I56" s="575"/>
      <c r="J56" s="411" t="s">
        <v>692</v>
      </c>
      <c r="K56" s="381">
        <v>213</v>
      </c>
      <c r="L56" s="381">
        <v>112</v>
      </c>
      <c r="M56" s="372">
        <v>0.35</v>
      </c>
      <c r="N56" s="367" t="s">
        <v>104</v>
      </c>
      <c r="O56" s="368">
        <v>0.1</v>
      </c>
      <c r="P56" s="368">
        <v>0.5</v>
      </c>
      <c r="Q56" s="368">
        <v>0.9</v>
      </c>
      <c r="R56" s="368">
        <v>1</v>
      </c>
      <c r="S56" s="395">
        <v>344000000</v>
      </c>
      <c r="T56" s="579"/>
      <c r="U56" s="396">
        <f t="shared" si="4"/>
        <v>34400000</v>
      </c>
      <c r="V56" s="397">
        <f t="shared" si="4"/>
        <v>172000000</v>
      </c>
      <c r="W56" s="397">
        <f t="shared" si="4"/>
        <v>309600000</v>
      </c>
      <c r="X56" s="397">
        <f t="shared" si="4"/>
        <v>344000000</v>
      </c>
      <c r="Y56" s="369"/>
      <c r="Z56" s="369"/>
      <c r="AA56" s="370"/>
      <c r="AB56" s="367"/>
      <c r="AC56" s="370"/>
      <c r="AD56" s="371"/>
      <c r="AE56" s="371"/>
    </row>
    <row r="57" spans="2:31" s="383" customFormat="1" ht="15.5" x14ac:dyDescent="0.35">
      <c r="B57" s="353"/>
      <c r="C57" s="371"/>
      <c r="D57" s="353"/>
      <c r="E57" s="353"/>
      <c r="F57" s="353"/>
      <c r="G57" s="353"/>
      <c r="H57" s="353"/>
      <c r="I57" s="353"/>
      <c r="J57" s="353"/>
      <c r="K57" s="381"/>
      <c r="L57" s="381"/>
      <c r="M57" s="384">
        <f>SUM(M54:M56)</f>
        <v>0.99999999999999989</v>
      </c>
      <c r="N57" s="367"/>
      <c r="O57" s="372"/>
      <c r="P57" s="373"/>
      <c r="Q57" s="372"/>
      <c r="R57" s="373"/>
      <c r="S57" s="374">
        <f>SUM(S54:S56)</f>
        <v>917000000</v>
      </c>
      <c r="T57" s="375"/>
      <c r="U57" s="385">
        <f>SUM($U$54:$U$56)</f>
        <v>91700000</v>
      </c>
      <c r="V57" s="385">
        <f>SUM($V$54:$V$56)</f>
        <v>458500000</v>
      </c>
      <c r="W57" s="385">
        <f>SUM($W$54:$W$56)</f>
        <v>825300000</v>
      </c>
      <c r="X57" s="385">
        <f>SUM($X$54:$X$56)</f>
        <v>917000000</v>
      </c>
      <c r="Y57" s="385">
        <f>SUM($Y$54:$Y$56)</f>
        <v>0</v>
      </c>
      <c r="Z57" s="385">
        <f>SUM($Z$54:$Z$56)</f>
        <v>0</v>
      </c>
      <c r="AA57" s="370"/>
      <c r="AB57" s="370"/>
      <c r="AC57" s="384">
        <f>SUM($AC$54:$AC$56)</f>
        <v>0</v>
      </c>
      <c r="AD57" s="371"/>
      <c r="AE57" s="371"/>
    </row>
    <row r="58" spans="2:31" s="383" customFormat="1" ht="28.5" customHeight="1" x14ac:dyDescent="0.35">
      <c r="B58" s="392" t="s">
        <v>116</v>
      </c>
      <c r="C58" s="393"/>
      <c r="D58" s="393"/>
      <c r="E58" s="393"/>
      <c r="F58" s="393"/>
      <c r="G58" s="393"/>
      <c r="H58" s="393"/>
      <c r="I58" s="393"/>
      <c r="J58" s="393"/>
      <c r="K58" s="393"/>
      <c r="L58" s="393"/>
      <c r="M58" s="393"/>
      <c r="N58" s="393"/>
      <c r="O58" s="393"/>
      <c r="P58" s="385"/>
      <c r="Q58" s="385"/>
      <c r="R58" s="385"/>
      <c r="S58" s="394">
        <f>S50+S57</f>
        <v>1200000000</v>
      </c>
      <c r="T58" s="385">
        <f>T47+T54</f>
        <v>1200000000</v>
      </c>
      <c r="U58" s="385"/>
      <c r="V58" s="385"/>
      <c r="W58" s="385"/>
      <c r="X58" s="385"/>
      <c r="Y58" s="385">
        <f>+Y57+Y50</f>
        <v>0</v>
      </c>
      <c r="Z58" s="385">
        <f>+$Z$57+$Z$50</f>
        <v>0</v>
      </c>
      <c r="AA58" s="385"/>
      <c r="AB58" s="385"/>
      <c r="AC58" s="385"/>
      <c r="AD58" s="385"/>
      <c r="AE58" s="385"/>
    </row>
    <row r="59" spans="2:31" s="383" customFormat="1" ht="15.5" x14ac:dyDescent="0.35">
      <c r="B59" s="584" t="s">
        <v>648</v>
      </c>
      <c r="C59" s="585"/>
      <c r="D59" s="585"/>
      <c r="E59" s="349"/>
      <c r="F59" s="349"/>
      <c r="G59" s="349"/>
      <c r="H59" s="349"/>
      <c r="I59" s="349"/>
      <c r="J59" s="349"/>
      <c r="K59" s="382"/>
      <c r="L59" s="382"/>
      <c r="M59" s="349"/>
      <c r="N59" s="349"/>
      <c r="O59" s="349"/>
      <c r="P59" s="349"/>
      <c r="Q59" s="349"/>
      <c r="R59" s="349"/>
      <c r="S59" s="350"/>
      <c r="T59" s="349"/>
      <c r="U59" s="349"/>
      <c r="V59" s="349"/>
      <c r="W59" s="349"/>
      <c r="X59" s="349"/>
      <c r="Y59" s="349"/>
      <c r="Z59" s="349"/>
      <c r="AA59" s="349"/>
      <c r="AB59" s="349"/>
      <c r="AC59" s="349"/>
      <c r="AD59" s="349"/>
      <c r="AE59" s="349"/>
    </row>
    <row r="60" spans="2:31" s="383" customFormat="1" ht="15" customHeight="1" x14ac:dyDescent="0.35">
      <c r="T60" s="382"/>
    </row>
    <row r="61" spans="2:31" s="383" customFormat="1" ht="15" customHeight="1" x14ac:dyDescent="0.35">
      <c r="T61" s="382"/>
    </row>
  </sheetData>
  <mergeCells count="208">
    <mergeCell ref="B59:D59"/>
    <mergeCell ref="AA52:AA53"/>
    <mergeCell ref="AB52:AB53"/>
    <mergeCell ref="AC52:AC53"/>
    <mergeCell ref="AD52:AD53"/>
    <mergeCell ref="B54:B56"/>
    <mergeCell ref="C54:C56"/>
    <mergeCell ref="D54:D56"/>
    <mergeCell ref="E54:E56"/>
    <mergeCell ref="F54:F56"/>
    <mergeCell ref="G54:G56"/>
    <mergeCell ref="P52:P53"/>
    <mergeCell ref="Q52:Q53"/>
    <mergeCell ref="R52:R53"/>
    <mergeCell ref="S52:T52"/>
    <mergeCell ref="U52:X52"/>
    <mergeCell ref="Y52:Z52"/>
    <mergeCell ref="I52:I53"/>
    <mergeCell ref="K52:K53"/>
    <mergeCell ref="L52:L53"/>
    <mergeCell ref="M52:M53"/>
    <mergeCell ref="AE51:AE53"/>
    <mergeCell ref="B52:B53"/>
    <mergeCell ref="C52:C53"/>
    <mergeCell ref="D52:D53"/>
    <mergeCell ref="E52:E53"/>
    <mergeCell ref="F52:F53"/>
    <mergeCell ref="G52:G53"/>
    <mergeCell ref="H52:H53"/>
    <mergeCell ref="H54:H56"/>
    <mergeCell ref="I54:I56"/>
    <mergeCell ref="T54:T56"/>
    <mergeCell ref="T47:T49"/>
    <mergeCell ref="C51:F51"/>
    <mergeCell ref="G51:N51"/>
    <mergeCell ref="O51:R51"/>
    <mergeCell ref="S51:X51"/>
    <mergeCell ref="AA45:AA46"/>
    <mergeCell ref="N52:N53"/>
    <mergeCell ref="O52:O53"/>
    <mergeCell ref="Y51:Z51"/>
    <mergeCell ref="AA51:AC51"/>
    <mergeCell ref="AB45:AB46"/>
    <mergeCell ref="AC45:AC46"/>
    <mergeCell ref="AD45:AD46"/>
    <mergeCell ref="AE45:AE46"/>
    <mergeCell ref="B47:B49"/>
    <mergeCell ref="C47:C49"/>
    <mergeCell ref="D47:D49"/>
    <mergeCell ref="E47:E49"/>
    <mergeCell ref="F47:F49"/>
    <mergeCell ref="P45:P46"/>
    <mergeCell ref="Q45:Q46"/>
    <mergeCell ref="R45:R46"/>
    <mergeCell ref="S45:T45"/>
    <mergeCell ref="U45:X45"/>
    <mergeCell ref="Y45:Z45"/>
    <mergeCell ref="J45:J46"/>
    <mergeCell ref="K45:K46"/>
    <mergeCell ref="L45:L46"/>
    <mergeCell ref="M45:M46"/>
    <mergeCell ref="N45:N46"/>
    <mergeCell ref="O45:O46"/>
    <mergeCell ref="G47:G49"/>
    <mergeCell ref="H47:H49"/>
    <mergeCell ref="I47:I49"/>
    <mergeCell ref="I37:I40"/>
    <mergeCell ref="C43:Z43"/>
    <mergeCell ref="C44:Z44"/>
    <mergeCell ref="B45:B46"/>
    <mergeCell ref="C45:C46"/>
    <mergeCell ref="D45:D46"/>
    <mergeCell ref="E45:E46"/>
    <mergeCell ref="F45:F46"/>
    <mergeCell ref="G45:G46"/>
    <mergeCell ref="H45:H46"/>
    <mergeCell ref="I45:I46"/>
    <mergeCell ref="B35:B40"/>
    <mergeCell ref="C35:C36"/>
    <mergeCell ref="D35:D36"/>
    <mergeCell ref="E35:E36"/>
    <mergeCell ref="F35:F36"/>
    <mergeCell ref="G35:G36"/>
    <mergeCell ref="Y33:Z33"/>
    <mergeCell ref="AA33:AA34"/>
    <mergeCell ref="AB33:AB34"/>
    <mergeCell ref="I33:I34"/>
    <mergeCell ref="J33:J34"/>
    <mergeCell ref="K33:K34"/>
    <mergeCell ref="L33:L34"/>
    <mergeCell ref="M33:M34"/>
    <mergeCell ref="N33:N34"/>
    <mergeCell ref="H35:H36"/>
    <mergeCell ref="I35:I36"/>
    <mergeCell ref="T35:T40"/>
    <mergeCell ref="C37:C40"/>
    <mergeCell ref="D37:D40"/>
    <mergeCell ref="E37:E40"/>
    <mergeCell ref="F37:F40"/>
    <mergeCell ref="G37:G40"/>
    <mergeCell ref="H37:H40"/>
    <mergeCell ref="AC33:AC34"/>
    <mergeCell ref="AD33:AD34"/>
    <mergeCell ref="AE33:AE34"/>
    <mergeCell ref="O33:O34"/>
    <mergeCell ref="P33:P34"/>
    <mergeCell ref="Q33:Q34"/>
    <mergeCell ref="R33:R34"/>
    <mergeCell ref="S33:T33"/>
    <mergeCell ref="U33:X33"/>
    <mergeCell ref="G30:G31"/>
    <mergeCell ref="H30:H31"/>
    <mergeCell ref="I30:I31"/>
    <mergeCell ref="B33:B34"/>
    <mergeCell ref="C33:C34"/>
    <mergeCell ref="D33:D34"/>
    <mergeCell ref="E33:E34"/>
    <mergeCell ref="F33:F34"/>
    <mergeCell ref="G33:G34"/>
    <mergeCell ref="H33:H34"/>
    <mergeCell ref="AE22:AE23"/>
    <mergeCell ref="B24:B31"/>
    <mergeCell ref="C24:C31"/>
    <mergeCell ref="D24:D31"/>
    <mergeCell ref="E24:E31"/>
    <mergeCell ref="F24:F31"/>
    <mergeCell ref="G24:G29"/>
    <mergeCell ref="H24:H29"/>
    <mergeCell ref="I24:I29"/>
    <mergeCell ref="T24:T31"/>
    <mergeCell ref="U22:X22"/>
    <mergeCell ref="Y22:Z22"/>
    <mergeCell ref="AA22:AA23"/>
    <mergeCell ref="AB22:AB23"/>
    <mergeCell ref="AC22:AC23"/>
    <mergeCell ref="AD22:AD23"/>
    <mergeCell ref="N22:N23"/>
    <mergeCell ref="O22:O23"/>
    <mergeCell ref="P22:P23"/>
    <mergeCell ref="Q22:Q23"/>
    <mergeCell ref="R22:R23"/>
    <mergeCell ref="S22:T22"/>
    <mergeCell ref="H22:H23"/>
    <mergeCell ref="I22:I23"/>
    <mergeCell ref="J22:J23"/>
    <mergeCell ref="K22:K23"/>
    <mergeCell ref="L22:L23"/>
    <mergeCell ref="M22:M23"/>
    <mergeCell ref="B22:B23"/>
    <mergeCell ref="C22:C23"/>
    <mergeCell ref="D22:D23"/>
    <mergeCell ref="E22:E23"/>
    <mergeCell ref="F22:F23"/>
    <mergeCell ref="G22:G23"/>
    <mergeCell ref="T14:T20"/>
    <mergeCell ref="F19:F20"/>
    <mergeCell ref="G19:G20"/>
    <mergeCell ref="H19:H20"/>
    <mergeCell ref="I19:I20"/>
    <mergeCell ref="AB12:AB13"/>
    <mergeCell ref="AC12:AC13"/>
    <mergeCell ref="AD12:AD13"/>
    <mergeCell ref="S12:T12"/>
    <mergeCell ref="U12:X12"/>
    <mergeCell ref="Y12:Z12"/>
    <mergeCell ref="AA12:AA13"/>
    <mergeCell ref="B14:B20"/>
    <mergeCell ref="C14:C20"/>
    <mergeCell ref="D14:D20"/>
    <mergeCell ref="E14:E20"/>
    <mergeCell ref="F14:F18"/>
    <mergeCell ref="G14:G18"/>
    <mergeCell ref="H14:H18"/>
    <mergeCell ref="Q12:Q13"/>
    <mergeCell ref="R12:R13"/>
    <mergeCell ref="K12:K13"/>
    <mergeCell ref="L12:L13"/>
    <mergeCell ref="M12:M13"/>
    <mergeCell ref="N12:N13"/>
    <mergeCell ref="O12:O13"/>
    <mergeCell ref="P12:P13"/>
    <mergeCell ref="I14:I18"/>
    <mergeCell ref="C10:Z10"/>
    <mergeCell ref="C11:F11"/>
    <mergeCell ref="G11:N11"/>
    <mergeCell ref="O11:R11"/>
    <mergeCell ref="S11:X11"/>
    <mergeCell ref="Y11:Z11"/>
    <mergeCell ref="AA11:AC11"/>
    <mergeCell ref="AE11:AE13"/>
    <mergeCell ref="B12:B13"/>
    <mergeCell ref="C12:C13"/>
    <mergeCell ref="D12:D13"/>
    <mergeCell ref="E12:E13"/>
    <mergeCell ref="F12:F13"/>
    <mergeCell ref="G12:G13"/>
    <mergeCell ref="H12:H13"/>
    <mergeCell ref="I12:I13"/>
    <mergeCell ref="J12:J13"/>
    <mergeCell ref="B4:B5"/>
    <mergeCell ref="C4:Z4"/>
    <mergeCell ref="AA4:AE5"/>
    <mergeCell ref="C5:Z5"/>
    <mergeCell ref="C6:Z6"/>
    <mergeCell ref="AA6:AE6"/>
    <mergeCell ref="B7:AE7"/>
    <mergeCell ref="C8:Z8"/>
    <mergeCell ref="C9:Z9"/>
  </mergeCells>
  <dataValidations count="2">
    <dataValidation type="list" allowBlank="1" showErrorMessage="1" sqref="AC9 AC43" xr:uid="{33D661DD-114B-4583-8B47-63C747AE402E}">
      <formula1>$AE$46:$AE$49</formula1>
    </dataValidation>
    <dataValidation type="list" allowBlank="1" showErrorMessage="1" sqref="AC8" xr:uid="{B4C04294-4E31-48FE-B616-25FF9BF33E5F}">
      <formula1>$AE$46:$AE$47</formula1>
    </dataValidation>
  </dataValidations>
  <pageMargins left="0.70866141732283472" right="0.70866141732283472" top="0.74803149606299213" bottom="0.74803149606299213" header="0" footer="0"/>
  <pageSetup orientation="portrait"/>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B8C58-9F85-4BEA-97C5-2941E2A71F0B}">
  <sheetPr>
    <tabColor rgb="FF7030A0"/>
    <pageSetUpPr fitToPage="1"/>
  </sheetPr>
  <dimension ref="A1:HA17"/>
  <sheetViews>
    <sheetView showGridLines="0" tabSelected="1" topLeftCell="Q13" zoomScale="66" zoomScaleNormal="66" workbookViewId="0">
      <selection activeCell="R17" sqref="R17"/>
    </sheetView>
  </sheetViews>
  <sheetFormatPr baseColWidth="10" defaultColWidth="11.25" defaultRowHeight="92.15" customHeight="1" x14ac:dyDescent="0.35"/>
  <cols>
    <col min="1" max="1" width="6.33203125" style="415" customWidth="1"/>
    <col min="2" max="2" width="32.33203125" style="415" hidden="1" customWidth="1"/>
    <col min="3" max="5" width="34.33203125" style="415" hidden="1" customWidth="1"/>
    <col min="6" max="6" width="34" style="415" hidden="1" customWidth="1"/>
    <col min="7" max="7" width="30.25" style="415" hidden="1" customWidth="1"/>
    <col min="8" max="8" width="23.08203125" style="415" hidden="1" customWidth="1"/>
    <col min="9" max="9" width="26.75" style="415" hidden="1" customWidth="1"/>
    <col min="10" max="10" width="57.58203125" style="415" hidden="1" customWidth="1"/>
    <col min="11" max="11" width="33.33203125" style="415" hidden="1" customWidth="1"/>
    <col min="12" max="12" width="27.08203125" style="415" hidden="1" customWidth="1"/>
    <col min="13" max="13" width="50.08203125" style="415" customWidth="1"/>
    <col min="14" max="14" width="42.75" style="415" hidden="1" customWidth="1"/>
    <col min="15" max="15" width="79.75" style="415" hidden="1" customWidth="1"/>
    <col min="16" max="16" width="231.33203125" style="415" bestFit="1" customWidth="1"/>
    <col min="17" max="17" width="21.33203125" style="415" customWidth="1"/>
    <col min="18" max="18" width="19.08203125" style="415" customWidth="1"/>
    <col min="19" max="19" width="19.58203125" style="415" customWidth="1"/>
    <col min="20" max="20" width="23.83203125" style="415" customWidth="1"/>
    <col min="21" max="21" width="19.58203125" style="415" customWidth="1"/>
    <col min="22" max="16384" width="11.25" style="415"/>
  </cols>
  <sheetData>
    <row r="1" spans="1:209" ht="25.5" customHeight="1" x14ac:dyDescent="0.35">
      <c r="A1" s="412"/>
      <c r="B1" s="412"/>
      <c r="C1" s="587"/>
      <c r="D1" s="588"/>
      <c r="E1" s="588"/>
      <c r="F1" s="588"/>
      <c r="G1" s="588"/>
      <c r="H1" s="588"/>
      <c r="I1" s="588"/>
      <c r="J1" s="588"/>
      <c r="K1" s="588"/>
      <c r="L1" s="588"/>
      <c r="M1" s="588"/>
      <c r="N1" s="588"/>
      <c r="O1" s="588"/>
      <c r="P1" s="588"/>
      <c r="Q1" s="588"/>
      <c r="R1" s="588"/>
      <c r="S1" s="588"/>
      <c r="T1" s="413"/>
      <c r="U1" s="414"/>
      <c r="V1" s="412"/>
      <c r="W1" s="412"/>
      <c r="X1" s="412"/>
      <c r="Y1" s="412"/>
      <c r="Z1" s="412"/>
      <c r="AA1" s="412"/>
      <c r="AB1" s="412"/>
      <c r="AC1" s="412"/>
      <c r="AD1" s="412"/>
      <c r="AE1" s="412"/>
      <c r="AF1" s="412"/>
      <c r="AG1" s="412"/>
      <c r="AH1" s="412"/>
      <c r="AI1" s="412"/>
      <c r="AJ1" s="412"/>
      <c r="AK1" s="412"/>
      <c r="AL1" s="412"/>
      <c r="AM1" s="412"/>
      <c r="AN1" s="412"/>
      <c r="AO1" s="412"/>
      <c r="AP1" s="412"/>
      <c r="AQ1" s="412"/>
      <c r="AR1" s="412"/>
      <c r="AS1" s="412"/>
      <c r="AT1" s="412"/>
      <c r="AU1" s="412"/>
      <c r="AV1" s="412"/>
      <c r="AW1" s="412"/>
      <c r="AX1" s="412"/>
      <c r="AY1" s="412"/>
      <c r="AZ1" s="412"/>
      <c r="BA1" s="412"/>
      <c r="BB1" s="412"/>
      <c r="BC1" s="412"/>
      <c r="BD1" s="412"/>
      <c r="BE1" s="412"/>
      <c r="BF1" s="412"/>
      <c r="BG1" s="412"/>
      <c r="BH1" s="412"/>
      <c r="BI1" s="412"/>
      <c r="BJ1" s="412"/>
      <c r="BK1" s="412"/>
      <c r="BL1" s="412"/>
      <c r="BM1" s="412"/>
      <c r="BN1" s="412"/>
      <c r="BO1" s="412"/>
      <c r="BP1" s="412"/>
      <c r="BQ1" s="412"/>
      <c r="BR1" s="412"/>
      <c r="BS1" s="412"/>
      <c r="BT1" s="412"/>
      <c r="BU1" s="412"/>
      <c r="BV1" s="412"/>
      <c r="BW1" s="412"/>
      <c r="BX1" s="412"/>
      <c r="BY1" s="412"/>
      <c r="BZ1" s="412"/>
      <c r="CA1" s="412"/>
      <c r="CB1" s="412"/>
      <c r="CC1" s="412"/>
      <c r="CD1" s="412"/>
      <c r="CE1" s="412"/>
      <c r="CF1" s="412"/>
      <c r="CG1" s="412"/>
      <c r="CH1" s="412"/>
      <c r="CI1" s="412"/>
      <c r="CJ1" s="412"/>
      <c r="CK1" s="412"/>
      <c r="CL1" s="412"/>
      <c r="CM1" s="412"/>
      <c r="CN1" s="412"/>
      <c r="CO1" s="412"/>
      <c r="CP1" s="412"/>
      <c r="CQ1" s="412"/>
      <c r="CR1" s="412"/>
      <c r="CS1" s="412"/>
      <c r="CT1" s="412"/>
      <c r="CU1" s="412"/>
      <c r="CV1" s="412"/>
      <c r="CW1" s="412"/>
      <c r="CX1" s="412"/>
      <c r="CY1" s="412"/>
      <c r="CZ1" s="412"/>
      <c r="DA1" s="412"/>
      <c r="DB1" s="412"/>
      <c r="DC1" s="412"/>
      <c r="DD1" s="412"/>
      <c r="DE1" s="412"/>
      <c r="DF1" s="412"/>
      <c r="DG1" s="412"/>
      <c r="DH1" s="412"/>
      <c r="DI1" s="412"/>
      <c r="DJ1" s="412"/>
      <c r="DK1" s="412"/>
      <c r="DL1" s="412"/>
      <c r="DM1" s="412"/>
      <c r="DN1" s="412"/>
      <c r="DO1" s="412"/>
      <c r="DP1" s="412"/>
      <c r="DQ1" s="412"/>
      <c r="DR1" s="412"/>
      <c r="DS1" s="412"/>
      <c r="DT1" s="412"/>
      <c r="DU1" s="412"/>
      <c r="DV1" s="412"/>
      <c r="DW1" s="412"/>
      <c r="DX1" s="412"/>
      <c r="DY1" s="412"/>
      <c r="DZ1" s="412"/>
      <c r="EA1" s="412"/>
      <c r="EB1" s="412"/>
      <c r="EC1" s="412"/>
      <c r="ED1" s="412"/>
      <c r="EE1" s="412"/>
      <c r="EF1" s="412"/>
      <c r="EG1" s="412"/>
      <c r="EH1" s="412"/>
      <c r="EI1" s="412"/>
      <c r="EJ1" s="412"/>
      <c r="EK1" s="412"/>
      <c r="EL1" s="412"/>
      <c r="EM1" s="412"/>
      <c r="EN1" s="412"/>
      <c r="EO1" s="412"/>
      <c r="EP1" s="412"/>
      <c r="EQ1" s="412"/>
      <c r="ER1" s="412"/>
      <c r="ES1" s="412"/>
      <c r="ET1" s="412"/>
      <c r="EU1" s="412"/>
      <c r="EV1" s="412"/>
      <c r="EW1" s="412"/>
      <c r="EX1" s="412"/>
      <c r="EY1" s="412"/>
      <c r="EZ1" s="412"/>
      <c r="FA1" s="412"/>
      <c r="FB1" s="412"/>
      <c r="FC1" s="412"/>
      <c r="FD1" s="412"/>
      <c r="FE1" s="412"/>
      <c r="FF1" s="412"/>
      <c r="FG1" s="412"/>
      <c r="FH1" s="412"/>
      <c r="FI1" s="412"/>
      <c r="FJ1" s="412"/>
      <c r="FK1" s="412"/>
      <c r="FL1" s="412"/>
      <c r="FM1" s="412"/>
      <c r="FN1" s="412"/>
      <c r="FO1" s="412"/>
      <c r="FP1" s="412"/>
      <c r="FQ1" s="412"/>
      <c r="FR1" s="412"/>
      <c r="FS1" s="412"/>
      <c r="FT1" s="412"/>
      <c r="FU1" s="412"/>
      <c r="FV1" s="412"/>
      <c r="FW1" s="412"/>
      <c r="FX1" s="412"/>
      <c r="FY1" s="412"/>
      <c r="FZ1" s="412"/>
      <c r="GA1" s="412"/>
      <c r="GB1" s="412"/>
      <c r="GC1" s="412"/>
      <c r="GD1" s="412"/>
      <c r="GE1" s="412"/>
      <c r="GF1" s="412"/>
      <c r="GG1" s="412"/>
      <c r="GH1" s="412"/>
      <c r="GI1" s="412"/>
      <c r="GJ1" s="412"/>
      <c r="GK1" s="412"/>
      <c r="GL1" s="412"/>
      <c r="GM1" s="412"/>
      <c r="GN1" s="412"/>
      <c r="GO1" s="412"/>
      <c r="GP1" s="412"/>
      <c r="GQ1" s="412"/>
      <c r="GR1" s="412"/>
      <c r="GS1" s="412"/>
      <c r="GT1" s="412"/>
      <c r="GU1" s="412"/>
      <c r="GV1" s="412"/>
      <c r="GW1" s="412"/>
      <c r="GX1" s="412"/>
      <c r="GY1" s="412"/>
      <c r="GZ1" s="412"/>
      <c r="HA1" s="412"/>
    </row>
    <row r="2" spans="1:209" ht="92.15" customHeight="1" x14ac:dyDescent="0.35">
      <c r="A2" s="417"/>
      <c r="B2" s="589" t="s">
        <v>117</v>
      </c>
      <c r="C2" s="590"/>
      <c r="D2" s="590"/>
      <c r="E2" s="591"/>
      <c r="F2" s="589" t="s">
        <v>118</v>
      </c>
      <c r="G2" s="591"/>
      <c r="H2" s="589" t="s">
        <v>119</v>
      </c>
      <c r="I2" s="591"/>
      <c r="J2" s="416" t="s">
        <v>120</v>
      </c>
      <c r="K2" s="589" t="s">
        <v>121</v>
      </c>
      <c r="L2" s="591"/>
      <c r="M2" s="589" t="s">
        <v>611</v>
      </c>
      <c r="N2" s="590"/>
      <c r="O2" s="590"/>
      <c r="P2" s="590"/>
      <c r="Q2" s="590"/>
      <c r="R2" s="590"/>
      <c r="S2" s="590"/>
      <c r="T2" s="590"/>
      <c r="U2" s="591"/>
      <c r="V2" s="417"/>
      <c r="W2" s="417"/>
      <c r="X2" s="417"/>
      <c r="Y2" s="417"/>
      <c r="Z2" s="417"/>
      <c r="AA2" s="417"/>
      <c r="AB2" s="417"/>
      <c r="AC2" s="417"/>
      <c r="AD2" s="417"/>
      <c r="AE2" s="417"/>
      <c r="AF2" s="417"/>
      <c r="AG2" s="417"/>
      <c r="AH2" s="417"/>
      <c r="AI2" s="417"/>
      <c r="AJ2" s="417"/>
      <c r="AK2" s="417"/>
      <c r="AL2" s="417"/>
      <c r="AM2" s="417"/>
      <c r="AN2" s="417"/>
      <c r="AO2" s="417"/>
      <c r="AP2" s="417"/>
      <c r="AQ2" s="417"/>
      <c r="AR2" s="417"/>
      <c r="AS2" s="417"/>
      <c r="AT2" s="417"/>
      <c r="AU2" s="417"/>
      <c r="AV2" s="417"/>
      <c r="AW2" s="417"/>
      <c r="AX2" s="417"/>
      <c r="AY2" s="417"/>
      <c r="AZ2" s="417"/>
      <c r="BA2" s="417"/>
      <c r="BB2" s="417"/>
      <c r="BC2" s="417"/>
      <c r="BD2" s="417"/>
      <c r="BE2" s="417"/>
      <c r="BF2" s="417"/>
      <c r="BG2" s="417"/>
      <c r="BH2" s="417"/>
      <c r="BI2" s="417"/>
      <c r="BJ2" s="417"/>
      <c r="BK2" s="417"/>
      <c r="BL2" s="417"/>
      <c r="BM2" s="417"/>
      <c r="BN2" s="417"/>
      <c r="BO2" s="417"/>
      <c r="BP2" s="417"/>
      <c r="BQ2" s="417"/>
      <c r="BR2" s="417"/>
      <c r="BS2" s="417"/>
      <c r="BT2" s="417"/>
      <c r="BU2" s="417"/>
      <c r="BV2" s="417"/>
      <c r="BW2" s="417"/>
      <c r="BX2" s="417"/>
      <c r="BY2" s="417"/>
      <c r="BZ2" s="417"/>
      <c r="CA2" s="417"/>
      <c r="CB2" s="417"/>
      <c r="CC2" s="417"/>
      <c r="CD2" s="417"/>
      <c r="CE2" s="417"/>
      <c r="CF2" s="417"/>
      <c r="CG2" s="417"/>
      <c r="CH2" s="417"/>
      <c r="CI2" s="417"/>
      <c r="CJ2" s="417"/>
      <c r="CK2" s="417"/>
      <c r="CL2" s="417"/>
      <c r="CM2" s="417"/>
      <c r="CN2" s="417"/>
      <c r="CO2" s="417"/>
      <c r="CP2" s="417"/>
      <c r="CQ2" s="417"/>
      <c r="CR2" s="417"/>
      <c r="CS2" s="417"/>
      <c r="CT2" s="417"/>
      <c r="CU2" s="417"/>
      <c r="CV2" s="417"/>
      <c r="CW2" s="417"/>
      <c r="CX2" s="417"/>
      <c r="CY2" s="417"/>
      <c r="CZ2" s="417"/>
      <c r="DA2" s="417"/>
      <c r="DB2" s="417"/>
      <c r="DC2" s="417"/>
      <c r="DD2" s="417"/>
      <c r="DE2" s="417"/>
      <c r="DF2" s="417"/>
      <c r="DG2" s="417"/>
      <c r="DH2" s="417"/>
      <c r="DI2" s="417"/>
      <c r="DJ2" s="417"/>
      <c r="DK2" s="417"/>
      <c r="DL2" s="417"/>
      <c r="DM2" s="417"/>
      <c r="DN2" s="417"/>
      <c r="DO2" s="417"/>
      <c r="DP2" s="417"/>
      <c r="DQ2" s="417"/>
      <c r="DR2" s="417"/>
      <c r="DS2" s="417"/>
      <c r="DT2" s="417"/>
      <c r="DU2" s="417"/>
      <c r="DV2" s="417"/>
      <c r="DW2" s="417"/>
      <c r="DX2" s="417"/>
      <c r="DY2" s="417"/>
      <c r="DZ2" s="417"/>
      <c r="EA2" s="417"/>
      <c r="EB2" s="417"/>
      <c r="EC2" s="417"/>
      <c r="ED2" s="417"/>
      <c r="EE2" s="417"/>
      <c r="EF2" s="417"/>
      <c r="EG2" s="417"/>
      <c r="EH2" s="417"/>
      <c r="EI2" s="417"/>
      <c r="EJ2" s="417"/>
      <c r="EK2" s="417"/>
      <c r="EL2" s="417"/>
      <c r="EM2" s="417"/>
      <c r="EN2" s="417"/>
      <c r="EO2" s="417"/>
      <c r="EP2" s="417"/>
      <c r="EQ2" s="417"/>
      <c r="ER2" s="417"/>
      <c r="ES2" s="417"/>
      <c r="ET2" s="417"/>
      <c r="EU2" s="417"/>
      <c r="EV2" s="417"/>
      <c r="EW2" s="417"/>
      <c r="EX2" s="417"/>
      <c r="EY2" s="417"/>
      <c r="EZ2" s="417"/>
      <c r="FA2" s="417"/>
      <c r="FB2" s="417"/>
      <c r="FC2" s="417"/>
      <c r="FD2" s="417"/>
      <c r="FE2" s="417"/>
      <c r="FF2" s="417"/>
      <c r="FG2" s="417"/>
      <c r="FH2" s="417"/>
      <c r="FI2" s="417"/>
      <c r="FJ2" s="417"/>
      <c r="FK2" s="417"/>
      <c r="FL2" s="417"/>
      <c r="FM2" s="417"/>
      <c r="FN2" s="417"/>
      <c r="FO2" s="417"/>
      <c r="FP2" s="417"/>
      <c r="FQ2" s="417"/>
      <c r="FR2" s="417"/>
      <c r="FS2" s="417"/>
      <c r="FT2" s="417"/>
      <c r="FU2" s="417"/>
      <c r="FV2" s="417"/>
      <c r="FW2" s="417"/>
      <c r="FX2" s="417"/>
      <c r="FY2" s="417"/>
      <c r="FZ2" s="417"/>
      <c r="GA2" s="417"/>
      <c r="GB2" s="417"/>
      <c r="GC2" s="417"/>
      <c r="GD2" s="417"/>
      <c r="GE2" s="417"/>
      <c r="GF2" s="417"/>
      <c r="GG2" s="417"/>
      <c r="GH2" s="417"/>
      <c r="GI2" s="417"/>
      <c r="GJ2" s="417"/>
      <c r="GK2" s="417"/>
      <c r="GL2" s="417"/>
      <c r="GM2" s="417"/>
      <c r="GN2" s="417"/>
      <c r="GO2" s="417"/>
      <c r="GP2" s="417"/>
      <c r="GQ2" s="417"/>
      <c r="GR2" s="417"/>
      <c r="GS2" s="417"/>
      <c r="GT2" s="417"/>
      <c r="GU2" s="417"/>
      <c r="GV2" s="417"/>
      <c r="GW2" s="417"/>
      <c r="GX2" s="417"/>
      <c r="GY2" s="417"/>
      <c r="GZ2" s="417"/>
      <c r="HA2" s="417"/>
    </row>
    <row r="3" spans="1:209" s="489" customFormat="1" ht="92.15" customHeight="1" x14ac:dyDescent="0.35">
      <c r="A3" s="420"/>
      <c r="B3" s="418" t="s">
        <v>122</v>
      </c>
      <c r="C3" s="418" t="s">
        <v>123</v>
      </c>
      <c r="D3" s="418" t="s">
        <v>124</v>
      </c>
      <c r="E3" s="418" t="s">
        <v>125</v>
      </c>
      <c r="F3" s="419" t="s">
        <v>126</v>
      </c>
      <c r="G3" s="419" t="s">
        <v>125</v>
      </c>
      <c r="H3" s="419" t="s">
        <v>127</v>
      </c>
      <c r="I3" s="419" t="s">
        <v>128</v>
      </c>
      <c r="J3" s="419" t="s">
        <v>129</v>
      </c>
      <c r="K3" s="419" t="s">
        <v>130</v>
      </c>
      <c r="L3" s="419" t="s">
        <v>131</v>
      </c>
      <c r="M3" s="419" t="s">
        <v>132</v>
      </c>
      <c r="N3" s="419" t="s">
        <v>133</v>
      </c>
      <c r="O3" s="419" t="s">
        <v>134</v>
      </c>
      <c r="P3" s="419" t="s">
        <v>623</v>
      </c>
      <c r="Q3" s="419" t="s">
        <v>135</v>
      </c>
      <c r="R3" s="419" t="s">
        <v>136</v>
      </c>
      <c r="S3" s="419" t="s">
        <v>693</v>
      </c>
      <c r="T3" s="419" t="s">
        <v>138</v>
      </c>
      <c r="U3" s="419" t="s">
        <v>612</v>
      </c>
      <c r="V3" s="420"/>
      <c r="W3" s="420"/>
      <c r="X3" s="420"/>
      <c r="Y3" s="420"/>
      <c r="Z3" s="420"/>
      <c r="AA3" s="420"/>
      <c r="AB3" s="420"/>
      <c r="AC3" s="420"/>
      <c r="AD3" s="420"/>
      <c r="AE3" s="420"/>
      <c r="AF3" s="420"/>
      <c r="AG3" s="420"/>
      <c r="AH3" s="420"/>
      <c r="AI3" s="420"/>
      <c r="AJ3" s="420"/>
      <c r="AK3" s="420"/>
      <c r="AL3" s="420"/>
      <c r="AM3" s="420"/>
      <c r="AN3" s="420"/>
      <c r="AO3" s="420"/>
      <c r="AP3" s="420"/>
      <c r="AQ3" s="420"/>
      <c r="AR3" s="420"/>
      <c r="AS3" s="420"/>
      <c r="AT3" s="420"/>
      <c r="AU3" s="420"/>
      <c r="AV3" s="420"/>
      <c r="AW3" s="420"/>
      <c r="AX3" s="420"/>
      <c r="AY3" s="420"/>
      <c r="AZ3" s="420"/>
      <c r="BA3" s="420"/>
      <c r="BB3" s="420"/>
      <c r="BC3" s="420"/>
      <c r="BD3" s="420"/>
      <c r="BE3" s="420"/>
      <c r="BF3" s="420"/>
      <c r="BG3" s="420"/>
      <c r="BH3" s="420"/>
      <c r="BI3" s="420"/>
      <c r="BJ3" s="420"/>
      <c r="BK3" s="420"/>
      <c r="BL3" s="420"/>
      <c r="BM3" s="420"/>
      <c r="BN3" s="420"/>
      <c r="BO3" s="420"/>
      <c r="BP3" s="420"/>
      <c r="BQ3" s="420"/>
      <c r="BR3" s="420"/>
      <c r="BS3" s="420"/>
      <c r="BT3" s="420"/>
      <c r="BU3" s="420"/>
      <c r="BV3" s="420"/>
      <c r="BW3" s="420"/>
      <c r="BX3" s="420"/>
      <c r="BY3" s="420"/>
      <c r="BZ3" s="420"/>
      <c r="CA3" s="420"/>
      <c r="CB3" s="420"/>
      <c r="CC3" s="420"/>
      <c r="CD3" s="420"/>
      <c r="CE3" s="420"/>
      <c r="CF3" s="420"/>
      <c r="CG3" s="420"/>
      <c r="CH3" s="420"/>
      <c r="CI3" s="420"/>
      <c r="CJ3" s="420"/>
      <c r="CK3" s="420"/>
      <c r="CL3" s="420"/>
      <c r="CM3" s="420"/>
      <c r="CN3" s="420"/>
      <c r="CO3" s="420"/>
      <c r="CP3" s="420"/>
      <c r="CQ3" s="420"/>
      <c r="CR3" s="420"/>
      <c r="CS3" s="420"/>
      <c r="CT3" s="420"/>
      <c r="CU3" s="420"/>
      <c r="CV3" s="420"/>
      <c r="CW3" s="420"/>
      <c r="CX3" s="420"/>
      <c r="CY3" s="420"/>
      <c r="CZ3" s="420"/>
      <c r="DA3" s="420"/>
      <c r="DB3" s="420"/>
      <c r="DC3" s="420"/>
      <c r="DD3" s="420"/>
      <c r="DE3" s="420"/>
      <c r="DF3" s="420"/>
      <c r="DG3" s="420"/>
      <c r="DH3" s="420"/>
      <c r="DI3" s="420"/>
      <c r="DJ3" s="420"/>
      <c r="DK3" s="420"/>
      <c r="DL3" s="420"/>
      <c r="DM3" s="420"/>
      <c r="DN3" s="420"/>
      <c r="DO3" s="420"/>
      <c r="DP3" s="420"/>
      <c r="DQ3" s="420"/>
      <c r="DR3" s="420"/>
      <c r="DS3" s="420"/>
      <c r="DT3" s="420"/>
      <c r="DU3" s="420"/>
      <c r="DV3" s="420"/>
      <c r="DW3" s="420"/>
      <c r="DX3" s="420"/>
      <c r="DY3" s="420"/>
      <c r="DZ3" s="420"/>
      <c r="EA3" s="420"/>
      <c r="EB3" s="420"/>
      <c r="EC3" s="420"/>
      <c r="ED3" s="420"/>
      <c r="EE3" s="420"/>
      <c r="EF3" s="420"/>
      <c r="EG3" s="420"/>
      <c r="EH3" s="420"/>
      <c r="EI3" s="420"/>
      <c r="EJ3" s="420"/>
      <c r="EK3" s="420"/>
      <c r="EL3" s="420"/>
      <c r="EM3" s="420"/>
      <c r="EN3" s="420"/>
      <c r="EO3" s="420"/>
      <c r="EP3" s="420"/>
      <c r="EQ3" s="420"/>
      <c r="ER3" s="420"/>
      <c r="ES3" s="420"/>
      <c r="ET3" s="420"/>
      <c r="EU3" s="420"/>
      <c r="EV3" s="420"/>
      <c r="EW3" s="420"/>
      <c r="EX3" s="420"/>
      <c r="EY3" s="420"/>
      <c r="EZ3" s="420"/>
      <c r="FA3" s="420"/>
      <c r="FB3" s="420"/>
      <c r="FC3" s="420"/>
      <c r="FD3" s="420"/>
      <c r="FE3" s="420"/>
      <c r="FF3" s="420"/>
      <c r="FG3" s="420"/>
      <c r="FH3" s="420"/>
      <c r="FI3" s="420"/>
      <c r="FJ3" s="420"/>
      <c r="FK3" s="420"/>
      <c r="FL3" s="420"/>
      <c r="FM3" s="420"/>
      <c r="FN3" s="420"/>
      <c r="FO3" s="420"/>
      <c r="FP3" s="420"/>
      <c r="FQ3" s="420"/>
      <c r="FR3" s="420"/>
      <c r="FS3" s="420"/>
      <c r="FT3" s="420"/>
      <c r="FU3" s="420"/>
      <c r="FV3" s="420"/>
      <c r="FW3" s="420"/>
      <c r="FX3" s="420"/>
      <c r="FY3" s="420"/>
      <c r="FZ3" s="420"/>
      <c r="GA3" s="420"/>
      <c r="GB3" s="420"/>
      <c r="GC3" s="420"/>
      <c r="GD3" s="420"/>
      <c r="GE3" s="420"/>
      <c r="GF3" s="420"/>
      <c r="GG3" s="420"/>
      <c r="GH3" s="420"/>
      <c r="GI3" s="420"/>
      <c r="GJ3" s="420"/>
      <c r="GK3" s="420"/>
      <c r="GL3" s="420"/>
      <c r="GM3" s="420"/>
      <c r="GN3" s="420"/>
      <c r="GO3" s="420"/>
      <c r="GP3" s="420"/>
      <c r="GQ3" s="420"/>
      <c r="GR3" s="420"/>
      <c r="GS3" s="420"/>
      <c r="GT3" s="420"/>
      <c r="GU3" s="420"/>
      <c r="GV3" s="420"/>
      <c r="GW3" s="420"/>
      <c r="GX3" s="420"/>
      <c r="GY3" s="420"/>
      <c r="GZ3" s="420"/>
      <c r="HA3" s="420"/>
    </row>
    <row r="4" spans="1:209" s="432" customFormat="1" ht="92.15" customHeight="1" x14ac:dyDescent="0.35">
      <c r="A4" s="437">
        <v>1</v>
      </c>
      <c r="B4" s="421" t="s">
        <v>139</v>
      </c>
      <c r="C4" s="422" t="s">
        <v>140</v>
      </c>
      <c r="D4" s="422" t="s">
        <v>141</v>
      </c>
      <c r="E4" s="422" t="s">
        <v>142</v>
      </c>
      <c r="F4" s="421" t="s">
        <v>143</v>
      </c>
      <c r="G4" s="421" t="s">
        <v>144</v>
      </c>
      <c r="H4" s="421" t="s">
        <v>145</v>
      </c>
      <c r="I4" s="421" t="s">
        <v>146</v>
      </c>
      <c r="J4" s="421" t="s">
        <v>147</v>
      </c>
      <c r="K4" s="421" t="s">
        <v>148</v>
      </c>
      <c r="L4" s="421" t="s">
        <v>149</v>
      </c>
      <c r="M4" s="421" t="s">
        <v>150</v>
      </c>
      <c r="N4" s="421" t="s">
        <v>151</v>
      </c>
      <c r="O4" s="421" t="s">
        <v>152</v>
      </c>
      <c r="P4" s="421" t="s">
        <v>153</v>
      </c>
      <c r="Q4" s="421" t="s">
        <v>154</v>
      </c>
      <c r="R4" s="421" t="s">
        <v>155</v>
      </c>
      <c r="S4" s="423">
        <v>10526163400</v>
      </c>
      <c r="T4" s="423">
        <v>8905555216</v>
      </c>
      <c r="U4" s="423">
        <v>1620608184</v>
      </c>
      <c r="V4" s="412"/>
      <c r="W4" s="412"/>
      <c r="X4" s="412"/>
      <c r="Y4" s="412"/>
      <c r="Z4" s="412"/>
      <c r="AA4" s="412"/>
      <c r="AB4" s="412"/>
      <c r="AC4" s="412"/>
      <c r="AD4" s="412"/>
      <c r="AE4" s="412"/>
      <c r="AF4" s="412"/>
      <c r="AG4" s="412"/>
      <c r="AH4" s="412"/>
      <c r="AI4" s="412"/>
      <c r="AJ4" s="412"/>
      <c r="AK4" s="412"/>
      <c r="AL4" s="412"/>
      <c r="AM4" s="412"/>
      <c r="AN4" s="412"/>
      <c r="AO4" s="412"/>
      <c r="AP4" s="412"/>
      <c r="AQ4" s="412"/>
      <c r="AR4" s="412"/>
      <c r="AS4" s="412"/>
      <c r="AT4" s="412"/>
      <c r="AU4" s="412"/>
      <c r="AV4" s="412"/>
      <c r="AW4" s="412"/>
      <c r="AX4" s="412"/>
      <c r="AY4" s="412"/>
      <c r="AZ4" s="412"/>
      <c r="BA4" s="412"/>
      <c r="BB4" s="412"/>
      <c r="BC4" s="412"/>
      <c r="BD4" s="412"/>
      <c r="BE4" s="412"/>
      <c r="BF4" s="412"/>
      <c r="BG4" s="412"/>
      <c r="BH4" s="412"/>
      <c r="BI4" s="412"/>
      <c r="BJ4" s="412"/>
      <c r="BK4" s="412"/>
      <c r="BL4" s="412"/>
      <c r="BM4" s="412"/>
      <c r="BN4" s="412"/>
      <c r="BO4" s="412"/>
      <c r="BP4" s="412"/>
      <c r="BQ4" s="412"/>
      <c r="BR4" s="412"/>
      <c r="BS4" s="412"/>
      <c r="BT4" s="412"/>
      <c r="BU4" s="412"/>
      <c r="BV4" s="412"/>
      <c r="BW4" s="412"/>
      <c r="BX4" s="412"/>
      <c r="BY4" s="412"/>
      <c r="BZ4" s="412"/>
      <c r="CA4" s="412"/>
      <c r="CB4" s="412"/>
      <c r="CC4" s="412"/>
      <c r="CD4" s="412"/>
      <c r="CE4" s="412"/>
      <c r="CF4" s="412"/>
      <c r="CG4" s="412"/>
      <c r="CH4" s="412"/>
      <c r="CI4" s="412"/>
      <c r="CJ4" s="412"/>
      <c r="CK4" s="412"/>
      <c r="CL4" s="412"/>
      <c r="CM4" s="412"/>
      <c r="CN4" s="412"/>
      <c r="CO4" s="412"/>
      <c r="CP4" s="412"/>
      <c r="CQ4" s="412"/>
      <c r="CR4" s="412"/>
      <c r="CS4" s="412"/>
      <c r="CT4" s="412"/>
      <c r="CU4" s="412"/>
      <c r="CV4" s="412"/>
      <c r="CW4" s="412"/>
      <c r="CX4" s="412"/>
      <c r="CY4" s="412"/>
      <c r="CZ4" s="412"/>
      <c r="DA4" s="412"/>
      <c r="DB4" s="412"/>
      <c r="DC4" s="412"/>
      <c r="DD4" s="412"/>
      <c r="DE4" s="412"/>
      <c r="DF4" s="412"/>
      <c r="DG4" s="412"/>
      <c r="DH4" s="412"/>
      <c r="DI4" s="412"/>
      <c r="DJ4" s="412"/>
      <c r="DK4" s="412"/>
      <c r="DL4" s="412"/>
      <c r="DM4" s="412"/>
      <c r="DN4" s="412"/>
      <c r="DO4" s="412"/>
      <c r="DP4" s="412"/>
      <c r="DQ4" s="412"/>
      <c r="DR4" s="412"/>
      <c r="DS4" s="412"/>
      <c r="DT4" s="412"/>
      <c r="DU4" s="412"/>
      <c r="DV4" s="412"/>
      <c r="DW4" s="412"/>
      <c r="DX4" s="412"/>
      <c r="DY4" s="412"/>
      <c r="DZ4" s="412"/>
      <c r="EA4" s="412"/>
      <c r="EB4" s="412"/>
      <c r="EC4" s="412"/>
      <c r="ED4" s="412"/>
      <c r="EE4" s="412"/>
      <c r="EF4" s="412"/>
      <c r="EG4" s="412"/>
      <c r="EH4" s="412"/>
      <c r="EI4" s="412"/>
      <c r="EJ4" s="412"/>
      <c r="EK4" s="412"/>
      <c r="EL4" s="412"/>
      <c r="EM4" s="412"/>
      <c r="EN4" s="412"/>
      <c r="EO4" s="412"/>
      <c r="EP4" s="412"/>
      <c r="EQ4" s="412"/>
      <c r="ER4" s="412"/>
      <c r="ES4" s="412"/>
      <c r="ET4" s="412"/>
      <c r="EU4" s="412"/>
      <c r="EV4" s="412"/>
      <c r="EW4" s="412"/>
      <c r="EX4" s="412"/>
      <c r="EY4" s="412"/>
      <c r="EZ4" s="412"/>
      <c r="FA4" s="412"/>
      <c r="FB4" s="412"/>
      <c r="FC4" s="412"/>
      <c r="FD4" s="412"/>
      <c r="FE4" s="412"/>
      <c r="FF4" s="412"/>
      <c r="FG4" s="412"/>
      <c r="FH4" s="412"/>
      <c r="FI4" s="412"/>
      <c r="FJ4" s="412"/>
      <c r="FK4" s="412"/>
      <c r="FL4" s="412"/>
      <c r="FM4" s="412"/>
      <c r="FN4" s="412"/>
      <c r="FO4" s="412"/>
      <c r="FP4" s="412"/>
      <c r="FQ4" s="412"/>
      <c r="FR4" s="412"/>
      <c r="FS4" s="412"/>
      <c r="FT4" s="412"/>
      <c r="FU4" s="412"/>
      <c r="FV4" s="412"/>
      <c r="FW4" s="412"/>
      <c r="FX4" s="412"/>
      <c r="FY4" s="412"/>
      <c r="FZ4" s="412"/>
      <c r="GA4" s="412"/>
      <c r="GB4" s="412"/>
      <c r="GC4" s="412"/>
      <c r="GD4" s="412"/>
      <c r="GE4" s="412"/>
      <c r="GF4" s="412"/>
      <c r="GG4" s="412"/>
      <c r="GH4" s="412"/>
      <c r="GI4" s="412"/>
      <c r="GJ4" s="412"/>
      <c r="GK4" s="412"/>
      <c r="GL4" s="412"/>
      <c r="GM4" s="412"/>
      <c r="GN4" s="412"/>
      <c r="GO4" s="412"/>
      <c r="GP4" s="412"/>
      <c r="GQ4" s="412"/>
      <c r="GR4" s="412"/>
      <c r="GS4" s="412"/>
      <c r="GT4" s="412"/>
      <c r="GU4" s="412"/>
      <c r="GV4" s="412"/>
      <c r="GW4" s="412"/>
      <c r="GX4" s="412"/>
      <c r="GY4" s="412"/>
      <c r="GZ4" s="412"/>
      <c r="HA4" s="412"/>
    </row>
    <row r="5" spans="1:209" s="432" customFormat="1" ht="92.15" customHeight="1" x14ac:dyDescent="0.35">
      <c r="A5" s="437">
        <f>A4+1</f>
        <v>2</v>
      </c>
      <c r="B5" s="421" t="s">
        <v>139</v>
      </c>
      <c r="C5" s="422" t="s">
        <v>164</v>
      </c>
      <c r="D5" s="422" t="s">
        <v>165</v>
      </c>
      <c r="E5" s="422" t="s">
        <v>166</v>
      </c>
      <c r="F5" s="421" t="s">
        <v>167</v>
      </c>
      <c r="G5" s="421" t="s">
        <v>168</v>
      </c>
      <c r="H5" s="421" t="s">
        <v>169</v>
      </c>
      <c r="I5" s="421" t="s">
        <v>170</v>
      </c>
      <c r="J5" s="421" t="s">
        <v>171</v>
      </c>
      <c r="K5" s="421" t="s">
        <v>172</v>
      </c>
      <c r="L5" s="421" t="s">
        <v>173</v>
      </c>
      <c r="M5" s="421" t="s">
        <v>174</v>
      </c>
      <c r="N5" s="421" t="s">
        <v>175</v>
      </c>
      <c r="O5" s="421" t="s">
        <v>176</v>
      </c>
      <c r="P5" s="421" t="s">
        <v>177</v>
      </c>
      <c r="Q5" s="421" t="s">
        <v>178</v>
      </c>
      <c r="R5" s="421" t="s">
        <v>179</v>
      </c>
      <c r="S5" s="423">
        <v>16981544661</v>
      </c>
      <c r="T5" s="423">
        <v>13691476227</v>
      </c>
      <c r="U5" s="423">
        <v>3290068434</v>
      </c>
      <c r="V5" s="412"/>
      <c r="W5" s="412"/>
      <c r="X5" s="412"/>
      <c r="Y5" s="412"/>
      <c r="Z5" s="412"/>
      <c r="AA5" s="412"/>
      <c r="AB5" s="412"/>
      <c r="AC5" s="412"/>
      <c r="AD5" s="412"/>
      <c r="AE5" s="412"/>
      <c r="AF5" s="412"/>
      <c r="AG5" s="412"/>
      <c r="AH5" s="412"/>
      <c r="AI5" s="412"/>
      <c r="AJ5" s="412"/>
      <c r="AK5" s="412"/>
      <c r="AL5" s="412"/>
      <c r="AM5" s="412"/>
      <c r="AN5" s="412"/>
      <c r="AO5" s="412"/>
      <c r="AP5" s="412"/>
      <c r="AQ5" s="412"/>
      <c r="AR5" s="412"/>
      <c r="AS5" s="412"/>
      <c r="AT5" s="412"/>
      <c r="AU5" s="412"/>
      <c r="AV5" s="412"/>
      <c r="AW5" s="412"/>
      <c r="AX5" s="412"/>
      <c r="AY5" s="412"/>
      <c r="AZ5" s="412"/>
      <c r="BA5" s="412"/>
      <c r="BB5" s="412"/>
      <c r="BC5" s="412"/>
      <c r="BD5" s="412"/>
      <c r="BE5" s="412"/>
      <c r="BF5" s="412"/>
      <c r="BG5" s="412"/>
      <c r="BH5" s="412"/>
      <c r="BI5" s="412"/>
      <c r="BJ5" s="412"/>
      <c r="BK5" s="412"/>
      <c r="BL5" s="412"/>
      <c r="BM5" s="412"/>
      <c r="BN5" s="412"/>
      <c r="BO5" s="412"/>
      <c r="BP5" s="412"/>
      <c r="BQ5" s="412"/>
      <c r="BR5" s="412"/>
      <c r="BS5" s="412"/>
      <c r="BT5" s="412"/>
      <c r="BU5" s="412"/>
      <c r="BV5" s="412"/>
      <c r="BW5" s="412"/>
      <c r="BX5" s="412"/>
      <c r="BY5" s="412"/>
      <c r="BZ5" s="412"/>
      <c r="CA5" s="412"/>
      <c r="CB5" s="412"/>
      <c r="CC5" s="412"/>
      <c r="CD5" s="412"/>
      <c r="CE5" s="412"/>
      <c r="CF5" s="412"/>
      <c r="CG5" s="412"/>
      <c r="CH5" s="412"/>
      <c r="CI5" s="412"/>
      <c r="CJ5" s="412"/>
      <c r="CK5" s="412"/>
      <c r="CL5" s="412"/>
      <c r="CM5" s="412"/>
      <c r="CN5" s="412"/>
      <c r="CO5" s="412"/>
      <c r="CP5" s="412"/>
      <c r="CQ5" s="412"/>
      <c r="CR5" s="412"/>
      <c r="CS5" s="412"/>
      <c r="CT5" s="412"/>
      <c r="CU5" s="412"/>
      <c r="CV5" s="412"/>
      <c r="CW5" s="412"/>
      <c r="CX5" s="412"/>
      <c r="CY5" s="412"/>
      <c r="CZ5" s="412"/>
      <c r="DA5" s="412"/>
      <c r="DB5" s="412"/>
      <c r="DC5" s="412"/>
      <c r="DD5" s="412"/>
      <c r="DE5" s="412"/>
      <c r="DF5" s="412"/>
      <c r="DG5" s="412"/>
      <c r="DH5" s="412"/>
      <c r="DI5" s="412"/>
      <c r="DJ5" s="412"/>
      <c r="DK5" s="412"/>
      <c r="DL5" s="412"/>
      <c r="DM5" s="412"/>
      <c r="DN5" s="412"/>
      <c r="DO5" s="412"/>
      <c r="DP5" s="412"/>
      <c r="DQ5" s="412"/>
      <c r="DR5" s="412"/>
      <c r="DS5" s="412"/>
      <c r="DT5" s="412"/>
      <c r="DU5" s="412"/>
      <c r="DV5" s="412"/>
      <c r="DW5" s="412"/>
      <c r="DX5" s="412"/>
      <c r="DY5" s="412"/>
      <c r="DZ5" s="412"/>
      <c r="EA5" s="412"/>
      <c r="EB5" s="412"/>
      <c r="EC5" s="412"/>
      <c r="ED5" s="412"/>
      <c r="EE5" s="412"/>
      <c r="EF5" s="412"/>
      <c r="EG5" s="412"/>
      <c r="EH5" s="412"/>
      <c r="EI5" s="412"/>
      <c r="EJ5" s="412"/>
      <c r="EK5" s="412"/>
      <c r="EL5" s="412"/>
      <c r="EM5" s="412"/>
      <c r="EN5" s="412"/>
      <c r="EO5" s="412"/>
      <c r="EP5" s="412"/>
      <c r="EQ5" s="412"/>
      <c r="ER5" s="412"/>
      <c r="ES5" s="412"/>
      <c r="ET5" s="412"/>
      <c r="EU5" s="412"/>
      <c r="EV5" s="412"/>
      <c r="EW5" s="412"/>
      <c r="EX5" s="412"/>
      <c r="EY5" s="412"/>
      <c r="EZ5" s="412"/>
      <c r="FA5" s="412"/>
      <c r="FB5" s="412"/>
      <c r="FC5" s="412"/>
      <c r="FD5" s="412"/>
      <c r="FE5" s="412"/>
      <c r="FF5" s="412"/>
      <c r="FG5" s="412"/>
      <c r="FH5" s="412"/>
      <c r="FI5" s="412"/>
      <c r="FJ5" s="412"/>
      <c r="FK5" s="412"/>
      <c r="FL5" s="412"/>
      <c r="FM5" s="412"/>
      <c r="FN5" s="412"/>
      <c r="FO5" s="412"/>
      <c r="FP5" s="412"/>
      <c r="FQ5" s="412"/>
      <c r="FR5" s="412"/>
      <c r="FS5" s="412"/>
      <c r="FT5" s="412"/>
      <c r="FU5" s="412"/>
      <c r="FV5" s="412"/>
      <c r="FW5" s="412"/>
      <c r="FX5" s="412"/>
      <c r="FY5" s="412"/>
      <c r="FZ5" s="412"/>
      <c r="GA5" s="412"/>
      <c r="GB5" s="412"/>
      <c r="GC5" s="412"/>
      <c r="GD5" s="412"/>
      <c r="GE5" s="412"/>
      <c r="GF5" s="412"/>
      <c r="GG5" s="412"/>
      <c r="GH5" s="412"/>
      <c r="GI5" s="412"/>
      <c r="GJ5" s="412"/>
      <c r="GK5" s="412"/>
      <c r="GL5" s="412"/>
      <c r="GM5" s="412"/>
      <c r="GN5" s="412"/>
      <c r="GO5" s="412"/>
      <c r="GP5" s="412"/>
      <c r="GQ5" s="412"/>
      <c r="GR5" s="412"/>
      <c r="GS5" s="412"/>
      <c r="GT5" s="412"/>
      <c r="GU5" s="412"/>
      <c r="GV5" s="412"/>
      <c r="GW5" s="412"/>
      <c r="GX5" s="412"/>
      <c r="GY5" s="412"/>
      <c r="GZ5" s="412"/>
      <c r="HA5" s="412"/>
    </row>
    <row r="6" spans="1:209" s="432" customFormat="1" ht="92.15" customHeight="1" x14ac:dyDescent="0.35">
      <c r="A6" s="437">
        <f t="shared" ref="A6:A15" si="0">A5+1</f>
        <v>3</v>
      </c>
      <c r="B6" s="421" t="s">
        <v>694</v>
      </c>
      <c r="C6" s="422" t="s">
        <v>140</v>
      </c>
      <c r="D6" s="422" t="s">
        <v>141</v>
      </c>
      <c r="E6" s="422" t="s">
        <v>517</v>
      </c>
      <c r="F6" s="421" t="s">
        <v>143</v>
      </c>
      <c r="G6" s="421" t="s">
        <v>144</v>
      </c>
      <c r="H6" s="421" t="s">
        <v>145</v>
      </c>
      <c r="I6" s="421" t="s">
        <v>519</v>
      </c>
      <c r="J6" s="421" t="s">
        <v>518</v>
      </c>
      <c r="K6" s="422" t="s">
        <v>180</v>
      </c>
      <c r="L6" s="422" t="s">
        <v>520</v>
      </c>
      <c r="M6" s="422" t="s">
        <v>513</v>
      </c>
      <c r="N6" s="422" t="s">
        <v>521</v>
      </c>
      <c r="O6" s="422" t="s">
        <v>522</v>
      </c>
      <c r="P6" s="422" t="s">
        <v>522</v>
      </c>
      <c r="Q6" s="421" t="s">
        <v>558</v>
      </c>
      <c r="R6" s="421" t="s">
        <v>540</v>
      </c>
      <c r="S6" s="423">
        <v>959900000</v>
      </c>
      <c r="T6" s="423">
        <v>850515662</v>
      </c>
      <c r="U6" s="423">
        <v>109384338</v>
      </c>
      <c r="V6" s="412"/>
      <c r="W6" s="412"/>
      <c r="X6" s="412"/>
      <c r="Y6" s="412"/>
      <c r="Z6" s="412"/>
      <c r="AA6" s="412"/>
      <c r="AB6" s="412"/>
      <c r="AC6" s="412"/>
      <c r="AD6" s="412"/>
      <c r="AE6" s="412"/>
      <c r="AF6" s="412"/>
      <c r="AG6" s="412"/>
      <c r="AH6" s="412"/>
      <c r="AI6" s="412"/>
      <c r="AJ6" s="412"/>
      <c r="AK6" s="412"/>
      <c r="AL6" s="412"/>
      <c r="AM6" s="412"/>
      <c r="AN6" s="412"/>
      <c r="AO6" s="412"/>
      <c r="AP6" s="412"/>
      <c r="AQ6" s="412"/>
      <c r="AR6" s="412"/>
      <c r="AS6" s="412"/>
      <c r="AT6" s="412"/>
      <c r="AU6" s="412"/>
      <c r="AV6" s="412"/>
      <c r="AW6" s="412"/>
      <c r="AX6" s="412"/>
      <c r="AY6" s="412"/>
      <c r="AZ6" s="412"/>
      <c r="BA6" s="412"/>
      <c r="BB6" s="412"/>
      <c r="BC6" s="412"/>
      <c r="BD6" s="412"/>
      <c r="BE6" s="412"/>
      <c r="BF6" s="412"/>
      <c r="BG6" s="412"/>
      <c r="BH6" s="412"/>
      <c r="BI6" s="412"/>
      <c r="BJ6" s="412"/>
      <c r="BK6" s="412"/>
      <c r="BL6" s="412"/>
      <c r="BM6" s="412"/>
      <c r="BN6" s="412"/>
      <c r="BO6" s="412"/>
      <c r="BP6" s="412"/>
      <c r="BQ6" s="412"/>
      <c r="BR6" s="412"/>
      <c r="BS6" s="412"/>
      <c r="BT6" s="412"/>
      <c r="BU6" s="412"/>
      <c r="BV6" s="412"/>
      <c r="BW6" s="412"/>
      <c r="BX6" s="412"/>
      <c r="BY6" s="412"/>
      <c r="BZ6" s="412"/>
      <c r="CA6" s="412"/>
      <c r="CB6" s="412"/>
      <c r="CC6" s="412"/>
      <c r="CD6" s="412"/>
      <c r="CE6" s="412"/>
      <c r="CF6" s="412"/>
      <c r="CG6" s="412"/>
      <c r="CH6" s="412"/>
      <c r="CI6" s="412"/>
      <c r="CJ6" s="412"/>
      <c r="CK6" s="412"/>
      <c r="CL6" s="412"/>
      <c r="CM6" s="412"/>
      <c r="CN6" s="412"/>
      <c r="CO6" s="412"/>
      <c r="CP6" s="412"/>
      <c r="CQ6" s="412"/>
      <c r="CR6" s="412"/>
      <c r="CS6" s="412"/>
      <c r="CT6" s="412"/>
      <c r="CU6" s="412"/>
      <c r="CV6" s="412"/>
      <c r="CW6" s="412"/>
      <c r="CX6" s="412"/>
      <c r="CY6" s="412"/>
      <c r="CZ6" s="412"/>
      <c r="DA6" s="412"/>
      <c r="DB6" s="412"/>
      <c r="DC6" s="412"/>
      <c r="DD6" s="412"/>
      <c r="DE6" s="412"/>
      <c r="DF6" s="412"/>
      <c r="DG6" s="412"/>
      <c r="DH6" s="412"/>
      <c r="DI6" s="412"/>
      <c r="DJ6" s="412"/>
      <c r="DK6" s="412"/>
      <c r="DL6" s="412"/>
      <c r="DM6" s="412"/>
      <c r="DN6" s="412"/>
      <c r="DO6" s="412"/>
      <c r="DP6" s="412"/>
      <c r="DQ6" s="412"/>
      <c r="DR6" s="412"/>
      <c r="DS6" s="412"/>
      <c r="DT6" s="412"/>
      <c r="DU6" s="412"/>
      <c r="DV6" s="412"/>
      <c r="DW6" s="412"/>
      <c r="DX6" s="412"/>
      <c r="DY6" s="412"/>
      <c r="DZ6" s="412"/>
      <c r="EA6" s="412"/>
      <c r="EB6" s="412"/>
      <c r="EC6" s="412"/>
      <c r="ED6" s="412"/>
      <c r="EE6" s="412"/>
      <c r="EF6" s="412"/>
      <c r="EG6" s="412"/>
      <c r="EH6" s="412"/>
      <c r="EI6" s="412"/>
      <c r="EJ6" s="412"/>
      <c r="EK6" s="412"/>
      <c r="EL6" s="412"/>
      <c r="EM6" s="412"/>
      <c r="EN6" s="412"/>
      <c r="EO6" s="412"/>
      <c r="EP6" s="412"/>
      <c r="EQ6" s="412"/>
      <c r="ER6" s="412"/>
      <c r="ES6" s="412"/>
      <c r="ET6" s="412"/>
      <c r="EU6" s="412"/>
      <c r="EV6" s="412"/>
      <c r="EW6" s="412"/>
      <c r="EX6" s="412"/>
      <c r="EY6" s="412"/>
      <c r="EZ6" s="412"/>
      <c r="FA6" s="412"/>
      <c r="FB6" s="412"/>
      <c r="FC6" s="412"/>
      <c r="FD6" s="412"/>
      <c r="FE6" s="412"/>
      <c r="FF6" s="412"/>
      <c r="FG6" s="412"/>
      <c r="FH6" s="412"/>
      <c r="FI6" s="412"/>
      <c r="FJ6" s="412"/>
      <c r="FK6" s="412"/>
      <c r="FL6" s="412"/>
      <c r="FM6" s="412"/>
      <c r="FN6" s="412"/>
      <c r="FO6" s="412"/>
      <c r="FP6" s="412"/>
      <c r="FQ6" s="412"/>
      <c r="FR6" s="412"/>
      <c r="FS6" s="412"/>
      <c r="FT6" s="412"/>
      <c r="FU6" s="412"/>
      <c r="FV6" s="412"/>
      <c r="FW6" s="412"/>
      <c r="FX6" s="412"/>
      <c r="FY6" s="412"/>
      <c r="FZ6" s="412"/>
      <c r="GA6" s="412"/>
      <c r="GB6" s="412"/>
      <c r="GC6" s="412"/>
      <c r="GD6" s="412"/>
      <c r="GE6" s="412"/>
      <c r="GF6" s="412"/>
      <c r="GG6" s="412"/>
      <c r="GH6" s="412"/>
      <c r="GI6" s="412"/>
      <c r="GJ6" s="412"/>
      <c r="GK6" s="412"/>
      <c r="GL6" s="412"/>
      <c r="GM6" s="412"/>
      <c r="GN6" s="412"/>
      <c r="GO6" s="412"/>
      <c r="GP6" s="412"/>
      <c r="GQ6" s="412"/>
      <c r="GR6" s="412"/>
      <c r="GS6" s="412"/>
      <c r="GT6" s="412"/>
      <c r="GU6" s="412"/>
      <c r="GV6" s="412"/>
      <c r="GW6" s="412"/>
      <c r="GX6" s="412"/>
      <c r="GY6" s="412"/>
      <c r="GZ6" s="412"/>
      <c r="HA6" s="412"/>
    </row>
    <row r="7" spans="1:209" s="432" customFormat="1" ht="92.15" customHeight="1" x14ac:dyDescent="0.35">
      <c r="A7" s="437">
        <f t="shared" si="0"/>
        <v>4</v>
      </c>
      <c r="B7" s="421" t="s">
        <v>139</v>
      </c>
      <c r="C7" s="422" t="s">
        <v>140</v>
      </c>
      <c r="D7" s="422" t="s">
        <v>141</v>
      </c>
      <c r="E7" s="422" t="s">
        <v>517</v>
      </c>
      <c r="F7" s="421" t="s">
        <v>143</v>
      </c>
      <c r="G7" s="421" t="s">
        <v>144</v>
      </c>
      <c r="H7" s="421" t="s">
        <v>145</v>
      </c>
      <c r="I7" s="421" t="s">
        <v>519</v>
      </c>
      <c r="J7" s="422" t="s">
        <v>539</v>
      </c>
      <c r="K7" s="422" t="s">
        <v>180</v>
      </c>
      <c r="L7" s="422" t="s">
        <v>520</v>
      </c>
      <c r="M7" s="422" t="s">
        <v>579</v>
      </c>
      <c r="N7" s="422" t="s">
        <v>523</v>
      </c>
      <c r="O7" s="422" t="s">
        <v>524</v>
      </c>
      <c r="P7" s="422" t="s">
        <v>524</v>
      </c>
      <c r="Q7" s="422" t="s">
        <v>538</v>
      </c>
      <c r="R7" s="421" t="s">
        <v>540</v>
      </c>
      <c r="S7" s="423">
        <v>290000000</v>
      </c>
      <c r="T7" s="423">
        <v>287127075</v>
      </c>
      <c r="U7" s="423">
        <v>2872925</v>
      </c>
      <c r="V7" s="412"/>
      <c r="W7" s="412"/>
      <c r="X7" s="412"/>
      <c r="Y7" s="412"/>
      <c r="Z7" s="412"/>
      <c r="AA7" s="412"/>
      <c r="AB7" s="412"/>
      <c r="AC7" s="412"/>
      <c r="AD7" s="412"/>
      <c r="AE7" s="412"/>
      <c r="AF7" s="412"/>
      <c r="AG7" s="412"/>
      <c r="AH7" s="412"/>
      <c r="AI7" s="412"/>
      <c r="AJ7" s="412"/>
      <c r="AK7" s="412"/>
      <c r="AL7" s="412"/>
      <c r="AM7" s="412"/>
      <c r="AN7" s="412"/>
      <c r="AO7" s="412"/>
      <c r="AP7" s="412"/>
      <c r="AQ7" s="412"/>
      <c r="AR7" s="412"/>
      <c r="AS7" s="412"/>
      <c r="AT7" s="412"/>
      <c r="AU7" s="412"/>
      <c r="AV7" s="412"/>
      <c r="AW7" s="412"/>
      <c r="AX7" s="412"/>
      <c r="AY7" s="412"/>
      <c r="AZ7" s="412"/>
      <c r="BA7" s="412"/>
      <c r="BB7" s="412"/>
      <c r="BC7" s="412"/>
      <c r="BD7" s="412"/>
      <c r="BE7" s="412"/>
      <c r="BF7" s="412"/>
      <c r="BG7" s="412"/>
      <c r="BH7" s="412"/>
      <c r="BI7" s="412"/>
      <c r="BJ7" s="412"/>
      <c r="BK7" s="412"/>
      <c r="BL7" s="412"/>
      <c r="BM7" s="412"/>
      <c r="BN7" s="412"/>
      <c r="BO7" s="412"/>
      <c r="BP7" s="412"/>
      <c r="BQ7" s="412"/>
      <c r="BR7" s="412"/>
      <c r="BS7" s="412"/>
      <c r="BT7" s="412"/>
      <c r="BU7" s="412"/>
      <c r="BV7" s="412"/>
      <c r="BW7" s="412"/>
      <c r="BX7" s="412"/>
      <c r="BY7" s="412"/>
      <c r="BZ7" s="412"/>
      <c r="CA7" s="412"/>
      <c r="CB7" s="412"/>
      <c r="CC7" s="412"/>
      <c r="CD7" s="412"/>
      <c r="CE7" s="412"/>
      <c r="CF7" s="412"/>
      <c r="CG7" s="412"/>
      <c r="CH7" s="412"/>
      <c r="CI7" s="412"/>
      <c r="CJ7" s="412"/>
      <c r="CK7" s="412"/>
      <c r="CL7" s="412"/>
      <c r="CM7" s="412"/>
      <c r="CN7" s="412"/>
      <c r="CO7" s="412"/>
      <c r="CP7" s="412"/>
      <c r="CQ7" s="412"/>
      <c r="CR7" s="412"/>
      <c r="CS7" s="412"/>
      <c r="CT7" s="412"/>
      <c r="CU7" s="412"/>
      <c r="CV7" s="412"/>
      <c r="CW7" s="412"/>
      <c r="CX7" s="412"/>
      <c r="CY7" s="412"/>
      <c r="CZ7" s="412"/>
      <c r="DA7" s="412"/>
      <c r="DB7" s="412"/>
      <c r="DC7" s="412"/>
      <c r="DD7" s="412"/>
      <c r="DE7" s="412"/>
      <c r="DF7" s="412"/>
      <c r="DG7" s="412"/>
      <c r="DH7" s="412"/>
      <c r="DI7" s="412"/>
      <c r="DJ7" s="412"/>
      <c r="DK7" s="412"/>
      <c r="DL7" s="412"/>
      <c r="DM7" s="412"/>
      <c r="DN7" s="412"/>
      <c r="DO7" s="412"/>
      <c r="DP7" s="412"/>
      <c r="DQ7" s="412"/>
      <c r="DR7" s="412"/>
      <c r="DS7" s="412"/>
      <c r="DT7" s="412"/>
      <c r="DU7" s="412"/>
      <c r="DV7" s="412"/>
      <c r="DW7" s="412"/>
      <c r="DX7" s="412"/>
      <c r="DY7" s="412"/>
      <c r="DZ7" s="412"/>
      <c r="EA7" s="412"/>
      <c r="EB7" s="412"/>
      <c r="EC7" s="412"/>
      <c r="ED7" s="412"/>
      <c r="EE7" s="412"/>
      <c r="EF7" s="412"/>
      <c r="EG7" s="412"/>
      <c r="EH7" s="412"/>
      <c r="EI7" s="412"/>
      <c r="EJ7" s="412"/>
      <c r="EK7" s="412"/>
      <c r="EL7" s="412"/>
      <c r="EM7" s="412"/>
      <c r="EN7" s="412"/>
      <c r="EO7" s="412"/>
      <c r="EP7" s="412"/>
      <c r="EQ7" s="412"/>
      <c r="ER7" s="412"/>
      <c r="ES7" s="412"/>
      <c r="ET7" s="412"/>
      <c r="EU7" s="412"/>
      <c r="EV7" s="412"/>
      <c r="EW7" s="412"/>
      <c r="EX7" s="412"/>
      <c r="EY7" s="412"/>
      <c r="EZ7" s="412"/>
      <c r="FA7" s="412"/>
      <c r="FB7" s="412"/>
      <c r="FC7" s="412"/>
      <c r="FD7" s="412"/>
      <c r="FE7" s="412"/>
      <c r="FF7" s="412"/>
      <c r="FG7" s="412"/>
      <c r="FH7" s="412"/>
      <c r="FI7" s="412"/>
      <c r="FJ7" s="412"/>
      <c r="FK7" s="412"/>
      <c r="FL7" s="412"/>
      <c r="FM7" s="412"/>
      <c r="FN7" s="412"/>
      <c r="FO7" s="412"/>
      <c r="FP7" s="412"/>
      <c r="FQ7" s="412"/>
      <c r="FR7" s="412"/>
      <c r="FS7" s="412"/>
      <c r="FT7" s="412"/>
      <c r="FU7" s="412"/>
      <c r="FV7" s="412"/>
      <c r="FW7" s="412"/>
      <c r="FX7" s="412"/>
      <c r="FY7" s="412"/>
      <c r="FZ7" s="412"/>
      <c r="GA7" s="412"/>
      <c r="GB7" s="412"/>
      <c r="GC7" s="412"/>
      <c r="GD7" s="412"/>
      <c r="GE7" s="412"/>
      <c r="GF7" s="412"/>
      <c r="GG7" s="412"/>
      <c r="GH7" s="412"/>
      <c r="GI7" s="412"/>
      <c r="GJ7" s="412"/>
      <c r="GK7" s="412"/>
      <c r="GL7" s="412"/>
      <c r="GM7" s="412"/>
      <c r="GN7" s="412"/>
      <c r="GO7" s="412"/>
      <c r="GP7" s="412"/>
      <c r="GQ7" s="412"/>
      <c r="GR7" s="412"/>
      <c r="GS7" s="412"/>
      <c r="GT7" s="412"/>
      <c r="GU7" s="412"/>
      <c r="GV7" s="412"/>
      <c r="GW7" s="412"/>
      <c r="GX7" s="412"/>
      <c r="GY7" s="412"/>
      <c r="GZ7" s="412"/>
      <c r="HA7" s="412"/>
    </row>
    <row r="8" spans="1:209" s="432" customFormat="1" ht="92.15" customHeight="1" x14ac:dyDescent="0.35">
      <c r="A8" s="437">
        <f t="shared" si="0"/>
        <v>5</v>
      </c>
      <c r="B8" s="422" t="s">
        <v>546</v>
      </c>
      <c r="C8" s="422" t="s">
        <v>547</v>
      </c>
      <c r="D8" s="424" t="s">
        <v>548</v>
      </c>
      <c r="E8" s="422" t="s">
        <v>517</v>
      </c>
      <c r="F8" s="421" t="s">
        <v>143</v>
      </c>
      <c r="G8" s="421" t="s">
        <v>144</v>
      </c>
      <c r="H8" s="421" t="s">
        <v>541</v>
      </c>
      <c r="I8" s="421" t="s">
        <v>550</v>
      </c>
      <c r="J8" s="424" t="s">
        <v>544</v>
      </c>
      <c r="K8" s="424" t="s">
        <v>542</v>
      </c>
      <c r="L8" s="424" t="s">
        <v>543</v>
      </c>
      <c r="M8" s="424" t="s">
        <v>587</v>
      </c>
      <c r="N8" s="424" t="s">
        <v>525</v>
      </c>
      <c r="O8" s="424" t="s">
        <v>526</v>
      </c>
      <c r="P8" s="424" t="s">
        <v>527</v>
      </c>
      <c r="Q8" s="422" t="s">
        <v>545</v>
      </c>
      <c r="R8" s="424" t="s">
        <v>577</v>
      </c>
      <c r="S8" s="423">
        <v>512213470</v>
      </c>
      <c r="T8" s="423">
        <v>502457470</v>
      </c>
      <c r="U8" s="423">
        <v>9756000</v>
      </c>
      <c r="V8" s="412"/>
      <c r="W8" s="412"/>
      <c r="X8" s="412"/>
      <c r="Y8" s="412"/>
      <c r="Z8" s="412"/>
      <c r="AA8" s="412"/>
      <c r="AB8" s="412"/>
      <c r="AC8" s="412"/>
      <c r="AD8" s="412"/>
      <c r="AE8" s="412"/>
      <c r="AF8" s="412"/>
      <c r="AG8" s="412"/>
      <c r="AH8" s="412"/>
      <c r="AI8" s="412"/>
      <c r="AJ8" s="412"/>
      <c r="AK8" s="412"/>
      <c r="AL8" s="412"/>
      <c r="AM8" s="412"/>
      <c r="AN8" s="412"/>
      <c r="AO8" s="412"/>
      <c r="AP8" s="412"/>
      <c r="AQ8" s="412"/>
      <c r="AR8" s="412"/>
      <c r="AS8" s="412"/>
      <c r="AT8" s="412"/>
      <c r="AU8" s="412"/>
      <c r="AV8" s="412"/>
      <c r="AW8" s="412"/>
      <c r="AX8" s="412"/>
      <c r="AY8" s="412"/>
      <c r="AZ8" s="412"/>
      <c r="BA8" s="412"/>
      <c r="BB8" s="412"/>
      <c r="BC8" s="412"/>
      <c r="BD8" s="412"/>
      <c r="BE8" s="412"/>
      <c r="BF8" s="412"/>
      <c r="BG8" s="412"/>
      <c r="BH8" s="412"/>
      <c r="BI8" s="412"/>
      <c r="BJ8" s="412"/>
      <c r="BK8" s="412"/>
      <c r="BL8" s="412"/>
      <c r="BM8" s="412"/>
      <c r="BN8" s="412"/>
      <c r="BO8" s="412"/>
      <c r="BP8" s="412"/>
      <c r="BQ8" s="412"/>
      <c r="BR8" s="412"/>
      <c r="BS8" s="412"/>
      <c r="BT8" s="412"/>
      <c r="BU8" s="412"/>
      <c r="BV8" s="412"/>
      <c r="BW8" s="412"/>
      <c r="BX8" s="412"/>
      <c r="BY8" s="412"/>
      <c r="BZ8" s="412"/>
      <c r="CA8" s="412"/>
      <c r="CB8" s="412"/>
      <c r="CC8" s="412"/>
      <c r="CD8" s="412"/>
      <c r="CE8" s="412"/>
      <c r="CF8" s="412"/>
      <c r="CG8" s="412"/>
      <c r="CH8" s="412"/>
      <c r="CI8" s="412"/>
      <c r="CJ8" s="412"/>
      <c r="CK8" s="412"/>
      <c r="CL8" s="412"/>
      <c r="CM8" s="412"/>
      <c r="CN8" s="412"/>
      <c r="CO8" s="412"/>
      <c r="CP8" s="412"/>
      <c r="CQ8" s="412"/>
      <c r="CR8" s="412"/>
      <c r="CS8" s="412"/>
      <c r="CT8" s="412"/>
      <c r="CU8" s="412"/>
      <c r="CV8" s="412"/>
      <c r="CW8" s="412"/>
      <c r="CX8" s="412"/>
      <c r="CY8" s="412"/>
      <c r="CZ8" s="412"/>
      <c r="DA8" s="412"/>
      <c r="DB8" s="412"/>
      <c r="DC8" s="412"/>
      <c r="DD8" s="412"/>
      <c r="DE8" s="412"/>
      <c r="DF8" s="412"/>
      <c r="DG8" s="412"/>
      <c r="DH8" s="412"/>
      <c r="DI8" s="412"/>
      <c r="DJ8" s="412"/>
      <c r="DK8" s="412"/>
      <c r="DL8" s="412"/>
      <c r="DM8" s="412"/>
      <c r="DN8" s="412"/>
      <c r="DO8" s="412"/>
      <c r="DP8" s="412"/>
      <c r="DQ8" s="412"/>
      <c r="DR8" s="412"/>
      <c r="DS8" s="412"/>
      <c r="DT8" s="412"/>
      <c r="DU8" s="412"/>
      <c r="DV8" s="412"/>
      <c r="DW8" s="412"/>
      <c r="DX8" s="412"/>
      <c r="DY8" s="412"/>
      <c r="DZ8" s="412"/>
      <c r="EA8" s="412"/>
      <c r="EB8" s="412"/>
      <c r="EC8" s="412"/>
      <c r="ED8" s="412"/>
      <c r="EE8" s="412"/>
      <c r="EF8" s="412"/>
      <c r="EG8" s="412"/>
      <c r="EH8" s="412"/>
      <c r="EI8" s="412"/>
      <c r="EJ8" s="412"/>
      <c r="EK8" s="412"/>
      <c r="EL8" s="412"/>
      <c r="EM8" s="412"/>
      <c r="EN8" s="412"/>
      <c r="EO8" s="412"/>
      <c r="EP8" s="412"/>
      <c r="EQ8" s="412"/>
      <c r="ER8" s="412"/>
      <c r="ES8" s="412"/>
      <c r="ET8" s="412"/>
      <c r="EU8" s="412"/>
      <c r="EV8" s="412"/>
      <c r="EW8" s="412"/>
      <c r="EX8" s="412"/>
      <c r="EY8" s="412"/>
      <c r="EZ8" s="412"/>
      <c r="FA8" s="412"/>
      <c r="FB8" s="412"/>
      <c r="FC8" s="412"/>
      <c r="FD8" s="412"/>
      <c r="FE8" s="412"/>
      <c r="FF8" s="412"/>
      <c r="FG8" s="412"/>
      <c r="FH8" s="412"/>
      <c r="FI8" s="412"/>
      <c r="FJ8" s="412"/>
      <c r="FK8" s="412"/>
      <c r="FL8" s="412"/>
      <c r="FM8" s="412"/>
      <c r="FN8" s="412"/>
      <c r="FO8" s="412"/>
      <c r="FP8" s="412"/>
      <c r="FQ8" s="412"/>
      <c r="FR8" s="412"/>
      <c r="FS8" s="412"/>
      <c r="FT8" s="412"/>
      <c r="FU8" s="412"/>
      <c r="FV8" s="412"/>
      <c r="FW8" s="412"/>
      <c r="FX8" s="412"/>
      <c r="FY8" s="412"/>
      <c r="FZ8" s="412"/>
      <c r="GA8" s="412"/>
      <c r="GB8" s="412"/>
      <c r="GC8" s="412"/>
      <c r="GD8" s="412"/>
      <c r="GE8" s="412"/>
      <c r="GF8" s="412"/>
      <c r="GG8" s="412"/>
      <c r="GH8" s="412"/>
      <c r="GI8" s="412"/>
      <c r="GJ8" s="412"/>
      <c r="GK8" s="412"/>
      <c r="GL8" s="412"/>
      <c r="GM8" s="412"/>
      <c r="GN8" s="412"/>
      <c r="GO8" s="412"/>
      <c r="GP8" s="412"/>
      <c r="GQ8" s="412"/>
      <c r="GR8" s="412"/>
      <c r="GS8" s="412"/>
      <c r="GT8" s="412"/>
      <c r="GU8" s="412"/>
      <c r="GV8" s="412"/>
      <c r="GW8" s="412"/>
      <c r="GX8" s="412"/>
      <c r="GY8" s="412"/>
      <c r="GZ8" s="412"/>
      <c r="HA8" s="412"/>
    </row>
    <row r="9" spans="1:209" s="487" customFormat="1" ht="92.15" customHeight="1" x14ac:dyDescent="0.35">
      <c r="A9" s="437">
        <f t="shared" si="0"/>
        <v>6</v>
      </c>
      <c r="B9" s="425" t="s">
        <v>139</v>
      </c>
      <c r="C9" s="425" t="s">
        <v>181</v>
      </c>
      <c r="D9" s="425" t="s">
        <v>182</v>
      </c>
      <c r="E9" s="425" t="s">
        <v>183</v>
      </c>
      <c r="F9" s="425" t="s">
        <v>184</v>
      </c>
      <c r="G9" s="425" t="s">
        <v>549</v>
      </c>
      <c r="H9" s="425" t="s">
        <v>145</v>
      </c>
      <c r="I9" s="425" t="s">
        <v>187</v>
      </c>
      <c r="J9" s="424" t="s">
        <v>539</v>
      </c>
      <c r="K9" s="424" t="s">
        <v>180</v>
      </c>
      <c r="L9" s="424" t="s">
        <v>520</v>
      </c>
      <c r="M9" s="424" t="s">
        <v>695</v>
      </c>
      <c r="N9" s="424" t="s">
        <v>534</v>
      </c>
      <c r="O9" s="424" t="s">
        <v>535</v>
      </c>
      <c r="P9" s="424" t="s">
        <v>536</v>
      </c>
      <c r="Q9" s="425" t="s">
        <v>538</v>
      </c>
      <c r="R9" s="425" t="s">
        <v>560</v>
      </c>
      <c r="S9" s="426">
        <v>417500000</v>
      </c>
      <c r="T9" s="426">
        <v>146166856</v>
      </c>
      <c r="U9" s="426">
        <v>271333144</v>
      </c>
      <c r="V9" s="486"/>
      <c r="W9" s="486"/>
      <c r="X9" s="486"/>
      <c r="Y9" s="486"/>
      <c r="Z9" s="486"/>
      <c r="AA9" s="486"/>
      <c r="AB9" s="486"/>
      <c r="AC9" s="486"/>
      <c r="AD9" s="486"/>
      <c r="AE9" s="486"/>
      <c r="AF9" s="486"/>
      <c r="AG9" s="486"/>
      <c r="AH9" s="486"/>
      <c r="AI9" s="486"/>
      <c r="AJ9" s="486"/>
      <c r="AK9" s="486"/>
      <c r="AL9" s="486"/>
      <c r="AM9" s="486"/>
      <c r="AN9" s="486"/>
      <c r="AO9" s="486"/>
      <c r="AP9" s="486"/>
      <c r="AQ9" s="486"/>
      <c r="AR9" s="486"/>
      <c r="AS9" s="486"/>
      <c r="AT9" s="486"/>
      <c r="AU9" s="486"/>
      <c r="AV9" s="486"/>
      <c r="AW9" s="486"/>
      <c r="AX9" s="486"/>
      <c r="AY9" s="486"/>
      <c r="AZ9" s="486"/>
      <c r="BA9" s="486"/>
      <c r="BB9" s="486"/>
      <c r="BC9" s="486"/>
      <c r="BD9" s="486"/>
      <c r="BE9" s="486"/>
      <c r="BF9" s="486"/>
      <c r="BG9" s="486"/>
      <c r="BH9" s="486"/>
      <c r="BI9" s="486"/>
      <c r="BJ9" s="486"/>
      <c r="BK9" s="486"/>
      <c r="BL9" s="486"/>
      <c r="BM9" s="486"/>
      <c r="BN9" s="486"/>
      <c r="BO9" s="486"/>
      <c r="BP9" s="486"/>
      <c r="BQ9" s="486"/>
      <c r="BR9" s="486"/>
      <c r="BS9" s="486"/>
      <c r="BT9" s="486"/>
      <c r="BU9" s="486"/>
      <c r="BV9" s="486"/>
      <c r="BW9" s="486"/>
      <c r="BX9" s="486"/>
      <c r="BY9" s="486"/>
      <c r="BZ9" s="486"/>
      <c r="CA9" s="486"/>
      <c r="CB9" s="486"/>
      <c r="CC9" s="486"/>
      <c r="CD9" s="486"/>
      <c r="CE9" s="486"/>
      <c r="CF9" s="486"/>
      <c r="CG9" s="486"/>
      <c r="CH9" s="486"/>
      <c r="CI9" s="486"/>
      <c r="CJ9" s="486"/>
      <c r="CK9" s="486"/>
      <c r="CL9" s="486"/>
      <c r="CM9" s="486"/>
      <c r="CN9" s="486"/>
      <c r="CO9" s="486"/>
      <c r="CP9" s="486"/>
      <c r="CQ9" s="486"/>
      <c r="CR9" s="486"/>
      <c r="CS9" s="486"/>
      <c r="CT9" s="486"/>
      <c r="CU9" s="486"/>
      <c r="CV9" s="486"/>
      <c r="CW9" s="486"/>
      <c r="CX9" s="486"/>
      <c r="CY9" s="486"/>
      <c r="CZ9" s="486"/>
      <c r="DA9" s="486"/>
      <c r="DB9" s="486"/>
      <c r="DC9" s="486"/>
      <c r="DD9" s="486"/>
      <c r="DE9" s="486"/>
      <c r="DF9" s="486"/>
      <c r="DG9" s="486"/>
      <c r="DH9" s="486"/>
      <c r="DI9" s="486"/>
      <c r="DJ9" s="486"/>
      <c r="DK9" s="486"/>
      <c r="DL9" s="486"/>
      <c r="DM9" s="486"/>
      <c r="DN9" s="486"/>
      <c r="DO9" s="486"/>
      <c r="DP9" s="486"/>
      <c r="DQ9" s="486"/>
      <c r="DR9" s="486"/>
      <c r="DS9" s="486"/>
      <c r="DT9" s="486"/>
      <c r="DU9" s="486"/>
      <c r="DV9" s="486"/>
      <c r="DW9" s="486"/>
      <c r="DX9" s="486"/>
      <c r="DY9" s="486"/>
      <c r="DZ9" s="486"/>
      <c r="EA9" s="486"/>
      <c r="EB9" s="486"/>
      <c r="EC9" s="486"/>
      <c r="ED9" s="486"/>
      <c r="EE9" s="486"/>
      <c r="EF9" s="486"/>
      <c r="EG9" s="486"/>
      <c r="EH9" s="486"/>
      <c r="EI9" s="486"/>
      <c r="EJ9" s="486"/>
      <c r="EK9" s="486"/>
      <c r="EL9" s="486"/>
      <c r="EM9" s="486"/>
      <c r="EN9" s="486"/>
      <c r="EO9" s="486"/>
      <c r="EP9" s="486"/>
      <c r="EQ9" s="486"/>
      <c r="ER9" s="486"/>
      <c r="ES9" s="486"/>
      <c r="ET9" s="486"/>
      <c r="EU9" s="486"/>
      <c r="EV9" s="486"/>
      <c r="EW9" s="486"/>
      <c r="EX9" s="486"/>
      <c r="EY9" s="486"/>
      <c r="EZ9" s="486"/>
      <c r="FA9" s="486"/>
      <c r="FB9" s="486"/>
      <c r="FC9" s="486"/>
      <c r="FD9" s="486"/>
      <c r="FE9" s="486"/>
      <c r="FF9" s="486"/>
      <c r="FG9" s="486"/>
      <c r="FH9" s="486"/>
      <c r="FI9" s="486"/>
      <c r="FJ9" s="486"/>
      <c r="FK9" s="486"/>
      <c r="FL9" s="486"/>
      <c r="FM9" s="486"/>
      <c r="FN9" s="486"/>
      <c r="FO9" s="486"/>
      <c r="FP9" s="486"/>
      <c r="FQ9" s="486"/>
      <c r="FR9" s="486"/>
      <c r="FS9" s="486"/>
      <c r="FT9" s="486"/>
      <c r="FU9" s="486"/>
      <c r="FV9" s="486"/>
      <c r="FW9" s="486"/>
      <c r="FX9" s="486"/>
      <c r="FY9" s="486"/>
      <c r="FZ9" s="486"/>
      <c r="GA9" s="486"/>
      <c r="GB9" s="486"/>
      <c r="GC9" s="486"/>
      <c r="GD9" s="486"/>
      <c r="GE9" s="486"/>
      <c r="GF9" s="486"/>
      <c r="GG9" s="486"/>
      <c r="GH9" s="486"/>
      <c r="GI9" s="486"/>
      <c r="GJ9" s="486"/>
      <c r="GK9" s="486"/>
      <c r="GL9" s="486"/>
      <c r="GM9" s="486"/>
      <c r="GN9" s="486"/>
      <c r="GO9" s="486"/>
      <c r="GP9" s="486"/>
      <c r="GQ9" s="486"/>
      <c r="GR9" s="486"/>
      <c r="GS9" s="486"/>
      <c r="GT9" s="486"/>
      <c r="GU9" s="486"/>
      <c r="GV9" s="486"/>
      <c r="GW9" s="486"/>
      <c r="GX9" s="486"/>
      <c r="GY9" s="486"/>
      <c r="GZ9" s="486"/>
      <c r="HA9" s="486"/>
    </row>
    <row r="10" spans="1:209" s="432" customFormat="1" ht="92.15" customHeight="1" x14ac:dyDescent="0.35">
      <c r="A10" s="437">
        <f t="shared" si="0"/>
        <v>7</v>
      </c>
      <c r="B10" s="427" t="s">
        <v>139</v>
      </c>
      <c r="C10" s="428" t="s">
        <v>140</v>
      </c>
      <c r="D10" s="428" t="s">
        <v>141</v>
      </c>
      <c r="E10" s="428" t="s">
        <v>142</v>
      </c>
      <c r="F10" s="427" t="s">
        <v>143</v>
      </c>
      <c r="G10" s="427" t="s">
        <v>144</v>
      </c>
      <c r="H10" s="427" t="s">
        <v>145</v>
      </c>
      <c r="I10" s="427" t="s">
        <v>146</v>
      </c>
      <c r="J10" s="427" t="s">
        <v>518</v>
      </c>
      <c r="K10" s="428" t="s">
        <v>180</v>
      </c>
      <c r="L10" s="427" t="s">
        <v>615</v>
      </c>
      <c r="M10" s="429" t="s">
        <v>616</v>
      </c>
      <c r="N10" s="429" t="s">
        <v>617</v>
      </c>
      <c r="O10" s="427" t="s">
        <v>704</v>
      </c>
      <c r="P10" s="427" t="s">
        <v>705</v>
      </c>
      <c r="Q10" s="427" t="s">
        <v>614</v>
      </c>
      <c r="R10" s="427" t="s">
        <v>613</v>
      </c>
      <c r="S10" s="430">
        <v>1259552842</v>
      </c>
      <c r="T10" s="430">
        <v>342557</v>
      </c>
      <c r="U10" s="430">
        <v>1259210285</v>
      </c>
      <c r="V10" s="412"/>
      <c r="W10" s="412"/>
      <c r="X10" s="412"/>
      <c r="Y10" s="412"/>
      <c r="Z10" s="412"/>
      <c r="AA10" s="412"/>
      <c r="AB10" s="412"/>
      <c r="AC10" s="412"/>
      <c r="AD10" s="412"/>
      <c r="AE10" s="412"/>
      <c r="AF10" s="412"/>
      <c r="AG10" s="412"/>
      <c r="AH10" s="412"/>
      <c r="AI10" s="412"/>
      <c r="AJ10" s="412"/>
      <c r="AK10" s="412"/>
      <c r="AL10" s="412"/>
      <c r="AM10" s="412"/>
      <c r="AN10" s="412"/>
      <c r="AO10" s="412"/>
      <c r="AP10" s="412"/>
      <c r="AQ10" s="412"/>
      <c r="AR10" s="412"/>
      <c r="AS10" s="412"/>
      <c r="AT10" s="412"/>
      <c r="AU10" s="412"/>
      <c r="AV10" s="412"/>
      <c r="AW10" s="412"/>
      <c r="AX10" s="412"/>
      <c r="AY10" s="412"/>
      <c r="AZ10" s="412"/>
      <c r="BA10" s="412"/>
      <c r="BB10" s="412"/>
      <c r="BC10" s="412"/>
      <c r="BD10" s="412"/>
      <c r="BE10" s="412"/>
      <c r="BF10" s="412"/>
      <c r="BG10" s="412"/>
      <c r="BH10" s="412"/>
      <c r="BI10" s="412"/>
      <c r="BJ10" s="412"/>
      <c r="BK10" s="412"/>
      <c r="BL10" s="412"/>
      <c r="BM10" s="412"/>
      <c r="BN10" s="412"/>
      <c r="BO10" s="412"/>
      <c r="BP10" s="412"/>
      <c r="BQ10" s="412"/>
      <c r="BR10" s="412"/>
      <c r="BS10" s="412"/>
      <c r="BT10" s="412"/>
      <c r="BU10" s="412"/>
      <c r="BV10" s="412"/>
      <c r="BW10" s="412"/>
      <c r="BX10" s="412"/>
      <c r="BY10" s="412"/>
      <c r="BZ10" s="412"/>
      <c r="CA10" s="412"/>
      <c r="CB10" s="412"/>
      <c r="CC10" s="412"/>
      <c r="CD10" s="412"/>
      <c r="CE10" s="412"/>
      <c r="CF10" s="412"/>
      <c r="CG10" s="412"/>
      <c r="CH10" s="412"/>
      <c r="CI10" s="412"/>
      <c r="CJ10" s="412"/>
      <c r="CK10" s="412"/>
      <c r="CL10" s="412"/>
      <c r="CM10" s="412"/>
      <c r="CN10" s="412"/>
      <c r="CO10" s="412"/>
      <c r="CP10" s="412"/>
      <c r="CQ10" s="412"/>
      <c r="CR10" s="412"/>
      <c r="CS10" s="412"/>
      <c r="CT10" s="412"/>
      <c r="CU10" s="412"/>
      <c r="CV10" s="412"/>
      <c r="CW10" s="412"/>
      <c r="CX10" s="412"/>
      <c r="CY10" s="412"/>
      <c r="CZ10" s="412"/>
      <c r="DA10" s="412"/>
      <c r="DB10" s="412"/>
      <c r="DC10" s="412"/>
      <c r="DD10" s="412"/>
      <c r="DE10" s="412"/>
      <c r="DF10" s="412"/>
      <c r="DG10" s="412"/>
      <c r="DH10" s="412"/>
      <c r="DI10" s="412"/>
      <c r="DJ10" s="412"/>
      <c r="DK10" s="412"/>
      <c r="DL10" s="412"/>
      <c r="DM10" s="412"/>
      <c r="DN10" s="412"/>
      <c r="DO10" s="412"/>
      <c r="DP10" s="412"/>
      <c r="DQ10" s="412"/>
      <c r="DR10" s="412"/>
      <c r="DS10" s="412"/>
      <c r="DT10" s="412"/>
      <c r="DU10" s="412"/>
      <c r="DV10" s="412"/>
      <c r="DW10" s="412"/>
      <c r="DX10" s="412"/>
      <c r="DY10" s="412"/>
      <c r="DZ10" s="412"/>
      <c r="EA10" s="412"/>
      <c r="EB10" s="412"/>
      <c r="EC10" s="412"/>
      <c r="ED10" s="412"/>
      <c r="EE10" s="412"/>
      <c r="EF10" s="412"/>
      <c r="EG10" s="412"/>
      <c r="EH10" s="412"/>
      <c r="EI10" s="412"/>
      <c r="EJ10" s="412"/>
      <c r="EK10" s="412"/>
      <c r="EL10" s="412"/>
      <c r="EM10" s="412"/>
      <c r="EN10" s="412"/>
      <c r="EO10" s="412"/>
      <c r="EP10" s="412"/>
      <c r="EQ10" s="412"/>
      <c r="ER10" s="412"/>
      <c r="ES10" s="412"/>
      <c r="ET10" s="412"/>
      <c r="EU10" s="412"/>
      <c r="EV10" s="412"/>
      <c r="EW10" s="412"/>
      <c r="EX10" s="412"/>
      <c r="EY10" s="412"/>
      <c r="EZ10" s="412"/>
      <c r="FA10" s="412"/>
      <c r="FB10" s="412"/>
      <c r="FC10" s="412"/>
      <c r="FD10" s="412"/>
      <c r="FE10" s="412"/>
      <c r="FF10" s="412"/>
      <c r="FG10" s="412"/>
      <c r="FH10" s="412"/>
      <c r="FI10" s="412"/>
      <c r="FJ10" s="412"/>
      <c r="FK10" s="412"/>
      <c r="FL10" s="412"/>
      <c r="FM10" s="412"/>
      <c r="FN10" s="412"/>
      <c r="FO10" s="412"/>
      <c r="FP10" s="412"/>
      <c r="FQ10" s="412"/>
      <c r="FR10" s="412"/>
      <c r="FS10" s="412"/>
      <c r="FT10" s="412"/>
      <c r="FU10" s="412"/>
      <c r="FV10" s="412"/>
      <c r="FW10" s="412"/>
      <c r="FX10" s="412"/>
      <c r="FY10" s="412"/>
      <c r="FZ10" s="412"/>
      <c r="GA10" s="412"/>
      <c r="GB10" s="412"/>
      <c r="GC10" s="412"/>
      <c r="GD10" s="412"/>
      <c r="GE10" s="412"/>
      <c r="GF10" s="412"/>
      <c r="GG10" s="412"/>
      <c r="GH10" s="412"/>
      <c r="GI10" s="412"/>
      <c r="GJ10" s="412"/>
      <c r="GK10" s="412"/>
      <c r="GL10" s="412"/>
      <c r="GM10" s="412"/>
      <c r="GN10" s="412"/>
      <c r="GO10" s="412"/>
      <c r="GP10" s="412"/>
      <c r="GQ10" s="412"/>
      <c r="GR10" s="412"/>
      <c r="GS10" s="412"/>
      <c r="GT10" s="412"/>
      <c r="GU10" s="412"/>
      <c r="GV10" s="412"/>
      <c r="GW10" s="412"/>
      <c r="GX10" s="412"/>
      <c r="GY10" s="412"/>
      <c r="GZ10" s="412"/>
      <c r="HA10" s="412"/>
    </row>
    <row r="11" spans="1:209" s="432" customFormat="1" ht="92.15" customHeight="1" x14ac:dyDescent="0.35">
      <c r="A11" s="437">
        <f t="shared" si="0"/>
        <v>8</v>
      </c>
      <c r="B11" s="421" t="s">
        <v>139</v>
      </c>
      <c r="C11" s="422" t="s">
        <v>140</v>
      </c>
      <c r="D11" s="422" t="s">
        <v>141</v>
      </c>
      <c r="E11" s="422" t="s">
        <v>142</v>
      </c>
      <c r="F11" s="421" t="s">
        <v>143</v>
      </c>
      <c r="G11" s="421" t="s">
        <v>144</v>
      </c>
      <c r="H11" s="421" t="s">
        <v>145</v>
      </c>
      <c r="I11" s="421" t="s">
        <v>187</v>
      </c>
      <c r="J11" s="421" t="s">
        <v>185</v>
      </c>
      <c r="K11" s="421" t="s">
        <v>561</v>
      </c>
      <c r="L11" s="421" t="s">
        <v>186</v>
      </c>
      <c r="M11" s="431" t="s">
        <v>706</v>
      </c>
      <c r="N11" s="431" t="s">
        <v>619</v>
      </c>
      <c r="O11" s="421" t="s">
        <v>696</v>
      </c>
      <c r="P11" s="421" t="s">
        <v>620</v>
      </c>
      <c r="Q11" s="431" t="s">
        <v>618</v>
      </c>
      <c r="R11" s="421" t="s">
        <v>621</v>
      </c>
      <c r="S11" s="423">
        <v>126140000</v>
      </c>
      <c r="T11" s="423">
        <v>54239896</v>
      </c>
      <c r="U11" s="423">
        <v>71900104</v>
      </c>
      <c r="V11" s="412"/>
      <c r="W11" s="412"/>
      <c r="X11" s="412"/>
      <c r="Y11" s="412"/>
      <c r="Z11" s="412"/>
      <c r="AA11" s="412"/>
      <c r="AB11" s="412"/>
      <c r="AC11" s="412"/>
      <c r="AD11" s="412"/>
      <c r="AE11" s="412"/>
      <c r="AF11" s="412"/>
      <c r="AG11" s="412"/>
      <c r="AH11" s="412"/>
      <c r="AI11" s="412"/>
      <c r="AJ11" s="412"/>
      <c r="AK11" s="412"/>
      <c r="AL11" s="412"/>
      <c r="AM11" s="412"/>
      <c r="AN11" s="412"/>
      <c r="AO11" s="412"/>
      <c r="AP11" s="412"/>
      <c r="AQ11" s="412"/>
      <c r="AR11" s="412"/>
      <c r="AS11" s="412"/>
      <c r="AT11" s="412"/>
      <c r="AU11" s="412"/>
      <c r="AV11" s="412"/>
      <c r="AW11" s="412"/>
      <c r="AX11" s="412"/>
      <c r="AY11" s="412"/>
      <c r="AZ11" s="412"/>
      <c r="BA11" s="412"/>
      <c r="BB11" s="412"/>
      <c r="BC11" s="412"/>
      <c r="BD11" s="412"/>
      <c r="BE11" s="412"/>
      <c r="BF11" s="412"/>
      <c r="BG11" s="412"/>
      <c r="BH11" s="412"/>
      <c r="BI11" s="412"/>
      <c r="BJ11" s="412"/>
      <c r="BK11" s="412"/>
      <c r="BL11" s="412"/>
      <c r="BM11" s="412"/>
      <c r="BN11" s="412"/>
      <c r="BO11" s="412"/>
      <c r="BP11" s="412"/>
      <c r="BQ11" s="412"/>
      <c r="BR11" s="412"/>
      <c r="BS11" s="412"/>
      <c r="BT11" s="412"/>
      <c r="BU11" s="412"/>
      <c r="BV11" s="412"/>
      <c r="BW11" s="412"/>
      <c r="BX11" s="412"/>
      <c r="BY11" s="412"/>
      <c r="BZ11" s="412"/>
      <c r="CA11" s="412"/>
      <c r="CB11" s="412"/>
      <c r="CC11" s="412"/>
      <c r="CD11" s="412"/>
      <c r="CE11" s="412"/>
      <c r="CF11" s="412"/>
      <c r="CG11" s="412"/>
      <c r="CH11" s="412"/>
      <c r="CI11" s="412"/>
      <c r="CJ11" s="412"/>
      <c r="CK11" s="412"/>
      <c r="CL11" s="412"/>
      <c r="CM11" s="412"/>
      <c r="CN11" s="412"/>
      <c r="CO11" s="412"/>
      <c r="CP11" s="412"/>
      <c r="CQ11" s="412"/>
      <c r="CR11" s="412"/>
      <c r="CS11" s="412"/>
      <c r="CT11" s="412"/>
      <c r="CU11" s="412"/>
      <c r="CV11" s="412"/>
      <c r="CW11" s="412"/>
      <c r="CX11" s="412"/>
      <c r="CY11" s="412"/>
      <c r="CZ11" s="412"/>
      <c r="DA11" s="412"/>
      <c r="DB11" s="412"/>
      <c r="DC11" s="412"/>
      <c r="DD11" s="412"/>
      <c r="DE11" s="412"/>
      <c r="DF11" s="412"/>
      <c r="DG11" s="412"/>
      <c r="DH11" s="412"/>
      <c r="DI11" s="412"/>
      <c r="DJ11" s="412"/>
      <c r="DK11" s="412"/>
      <c r="DL11" s="412"/>
      <c r="DM11" s="412"/>
      <c r="DN11" s="412"/>
      <c r="DO11" s="412"/>
      <c r="DP11" s="412"/>
      <c r="DQ11" s="412"/>
      <c r="DR11" s="412"/>
      <c r="DS11" s="412"/>
      <c r="DT11" s="412"/>
      <c r="DU11" s="412"/>
      <c r="DV11" s="412"/>
      <c r="DW11" s="412"/>
      <c r="DX11" s="412"/>
      <c r="DY11" s="412"/>
      <c r="DZ11" s="412"/>
      <c r="EA11" s="412"/>
      <c r="EB11" s="412"/>
      <c r="EC11" s="412"/>
      <c r="ED11" s="412"/>
      <c r="EE11" s="412"/>
      <c r="EF11" s="412"/>
      <c r="EG11" s="412"/>
      <c r="EH11" s="412"/>
      <c r="EI11" s="412"/>
      <c r="EJ11" s="412"/>
      <c r="EK11" s="412"/>
      <c r="EL11" s="412"/>
      <c r="EM11" s="412"/>
      <c r="EN11" s="412"/>
      <c r="EO11" s="412"/>
      <c r="EP11" s="412"/>
      <c r="EQ11" s="412"/>
      <c r="ER11" s="412"/>
      <c r="ES11" s="412"/>
      <c r="ET11" s="412"/>
      <c r="EU11" s="412"/>
      <c r="EV11" s="412"/>
      <c r="EW11" s="412"/>
      <c r="EX11" s="412"/>
      <c r="EY11" s="412"/>
      <c r="EZ11" s="412"/>
      <c r="FA11" s="412"/>
      <c r="FB11" s="412"/>
      <c r="FC11" s="412"/>
      <c r="FD11" s="412"/>
      <c r="FE11" s="412"/>
      <c r="FF11" s="412"/>
      <c r="FG11" s="412"/>
      <c r="FH11" s="412"/>
      <c r="FI11" s="412"/>
      <c r="FJ11" s="412"/>
      <c r="FK11" s="412"/>
      <c r="FL11" s="412"/>
      <c r="FM11" s="412"/>
      <c r="FN11" s="412"/>
      <c r="FO11" s="412"/>
      <c r="FP11" s="412"/>
      <c r="FQ11" s="412"/>
      <c r="FR11" s="412"/>
      <c r="FS11" s="412"/>
      <c r="FT11" s="412"/>
      <c r="FU11" s="412"/>
      <c r="FV11" s="412"/>
      <c r="FW11" s="412"/>
      <c r="FX11" s="412"/>
      <c r="FY11" s="412"/>
      <c r="FZ11" s="412"/>
      <c r="GA11" s="412"/>
      <c r="GB11" s="412"/>
      <c r="GC11" s="412"/>
      <c r="GD11" s="412"/>
      <c r="GE11" s="412"/>
      <c r="GF11" s="412"/>
      <c r="GG11" s="412"/>
      <c r="GH11" s="412"/>
      <c r="GI11" s="412"/>
      <c r="GJ11" s="412"/>
      <c r="GK11" s="412"/>
      <c r="GL11" s="412"/>
      <c r="GM11" s="412"/>
      <c r="GN11" s="412"/>
      <c r="GO11" s="412"/>
      <c r="GP11" s="412"/>
      <c r="GQ11" s="412"/>
      <c r="GR11" s="412"/>
      <c r="GS11" s="412"/>
      <c r="GT11" s="412"/>
      <c r="GU11" s="412"/>
      <c r="GV11" s="412"/>
      <c r="GW11" s="412"/>
      <c r="GX11" s="412"/>
      <c r="GY11" s="412"/>
      <c r="GZ11" s="412"/>
      <c r="HA11" s="412"/>
    </row>
    <row r="12" spans="1:209" s="432" customFormat="1" ht="92.15" customHeight="1" x14ac:dyDescent="0.35">
      <c r="A12" s="437">
        <f t="shared" si="0"/>
        <v>9</v>
      </c>
      <c r="B12" s="421" t="s">
        <v>139</v>
      </c>
      <c r="C12" s="422" t="s">
        <v>140</v>
      </c>
      <c r="D12" s="422" t="s">
        <v>141</v>
      </c>
      <c r="E12" s="422" t="s">
        <v>142</v>
      </c>
      <c r="F12" s="421" t="s">
        <v>143</v>
      </c>
      <c r="G12" s="421" t="s">
        <v>144</v>
      </c>
      <c r="H12" s="421" t="s">
        <v>145</v>
      </c>
      <c r="I12" s="432" t="s">
        <v>636</v>
      </c>
      <c r="J12" s="431" t="s">
        <v>628</v>
      </c>
      <c r="K12" s="431" t="s">
        <v>626</v>
      </c>
      <c r="L12" s="431" t="s">
        <v>627</v>
      </c>
      <c r="M12" s="431" t="s">
        <v>629</v>
      </c>
      <c r="N12" s="431" t="s">
        <v>630</v>
      </c>
      <c r="O12" s="431" t="s">
        <v>631</v>
      </c>
      <c r="P12" s="431" t="s">
        <v>631</v>
      </c>
      <c r="Q12" s="431" t="s">
        <v>625</v>
      </c>
      <c r="R12" s="488" t="s">
        <v>624</v>
      </c>
      <c r="S12" s="423">
        <v>587145000</v>
      </c>
      <c r="T12" s="488">
        <v>310217208</v>
      </c>
      <c r="U12" s="488">
        <v>276927792</v>
      </c>
      <c r="W12" s="412"/>
      <c r="X12" s="412"/>
      <c r="Y12" s="412"/>
      <c r="Z12" s="412"/>
      <c r="AA12" s="485"/>
      <c r="AB12" s="412"/>
      <c r="AC12" s="412"/>
      <c r="AD12" s="412"/>
      <c r="AE12" s="412"/>
      <c r="AF12" s="412"/>
      <c r="AG12" s="412"/>
      <c r="AH12" s="412"/>
      <c r="AI12" s="412"/>
      <c r="AJ12" s="412"/>
      <c r="AK12" s="412"/>
      <c r="AL12" s="412"/>
      <c r="AM12" s="412"/>
      <c r="AN12" s="412"/>
      <c r="AO12" s="412"/>
      <c r="AP12" s="412"/>
      <c r="AQ12" s="412"/>
      <c r="AR12" s="412"/>
      <c r="AS12" s="412"/>
      <c r="AT12" s="412"/>
      <c r="AU12" s="412"/>
      <c r="AV12" s="412"/>
      <c r="AW12" s="412"/>
      <c r="AX12" s="412"/>
      <c r="AY12" s="412"/>
      <c r="AZ12" s="412"/>
      <c r="BA12" s="412"/>
      <c r="BB12" s="412"/>
      <c r="BC12" s="412"/>
      <c r="BD12" s="412"/>
      <c r="BE12" s="412"/>
      <c r="BF12" s="412"/>
      <c r="BG12" s="412"/>
      <c r="BH12" s="412"/>
      <c r="BI12" s="412"/>
      <c r="BJ12" s="412"/>
      <c r="BK12" s="412"/>
      <c r="BL12" s="412"/>
      <c r="BM12" s="412"/>
      <c r="BN12" s="412"/>
      <c r="BO12" s="412"/>
      <c r="BP12" s="412"/>
      <c r="BQ12" s="412"/>
      <c r="BR12" s="412"/>
      <c r="BS12" s="412"/>
      <c r="BT12" s="412"/>
      <c r="BU12" s="412"/>
      <c r="BV12" s="412"/>
      <c r="BW12" s="412"/>
      <c r="BX12" s="412"/>
      <c r="BY12" s="412"/>
      <c r="BZ12" s="412"/>
      <c r="CA12" s="412"/>
      <c r="CB12" s="412"/>
      <c r="CC12" s="412"/>
      <c r="CD12" s="412"/>
      <c r="CE12" s="412"/>
      <c r="CF12" s="412"/>
      <c r="CG12" s="412"/>
      <c r="CH12" s="412"/>
      <c r="CI12" s="412"/>
      <c r="CJ12" s="412"/>
      <c r="CK12" s="412"/>
      <c r="CL12" s="412"/>
      <c r="CM12" s="412"/>
      <c r="CN12" s="412"/>
      <c r="CO12" s="412"/>
      <c r="CP12" s="412"/>
      <c r="CQ12" s="412"/>
      <c r="CR12" s="412"/>
      <c r="CS12" s="412"/>
      <c r="CT12" s="412"/>
      <c r="CU12" s="412"/>
      <c r="CV12" s="412"/>
      <c r="CW12" s="412"/>
      <c r="CX12" s="412"/>
      <c r="CY12" s="412"/>
      <c r="CZ12" s="412"/>
      <c r="DA12" s="412"/>
      <c r="DB12" s="412"/>
      <c r="DC12" s="412"/>
      <c r="DD12" s="412"/>
      <c r="DE12" s="412"/>
      <c r="DF12" s="412"/>
      <c r="DG12" s="412"/>
      <c r="DH12" s="412"/>
      <c r="DI12" s="412"/>
      <c r="DJ12" s="412"/>
      <c r="DK12" s="412"/>
      <c r="DL12" s="412"/>
      <c r="DM12" s="412"/>
      <c r="DN12" s="412"/>
      <c r="DO12" s="412"/>
      <c r="DP12" s="412"/>
      <c r="DQ12" s="412"/>
      <c r="DR12" s="412"/>
      <c r="DS12" s="412"/>
      <c r="DT12" s="412"/>
      <c r="DU12" s="412"/>
      <c r="DV12" s="412"/>
      <c r="DW12" s="412"/>
      <c r="DX12" s="412"/>
      <c r="DY12" s="412"/>
      <c r="DZ12" s="412"/>
      <c r="EA12" s="412"/>
      <c r="EB12" s="412"/>
      <c r="EC12" s="412"/>
      <c r="ED12" s="412"/>
      <c r="EE12" s="412"/>
      <c r="EF12" s="412"/>
      <c r="EG12" s="412"/>
      <c r="EH12" s="412"/>
      <c r="EI12" s="412"/>
      <c r="EJ12" s="412"/>
      <c r="EK12" s="412"/>
      <c r="EL12" s="412"/>
      <c r="EM12" s="412"/>
      <c r="EN12" s="412"/>
      <c r="EO12" s="412"/>
      <c r="EP12" s="412"/>
      <c r="EQ12" s="412"/>
      <c r="ER12" s="412"/>
      <c r="ES12" s="412"/>
      <c r="ET12" s="412"/>
      <c r="EU12" s="412"/>
      <c r="EV12" s="412"/>
      <c r="EW12" s="412"/>
      <c r="EX12" s="412"/>
      <c r="EY12" s="412"/>
      <c r="EZ12" s="412"/>
      <c r="FA12" s="412"/>
      <c r="FB12" s="412"/>
      <c r="FC12" s="412"/>
      <c r="FD12" s="412"/>
      <c r="FE12" s="412"/>
      <c r="FF12" s="412"/>
      <c r="FG12" s="412"/>
      <c r="FH12" s="412"/>
      <c r="FI12" s="412"/>
      <c r="FJ12" s="412"/>
      <c r="FK12" s="412"/>
      <c r="FL12" s="412"/>
      <c r="FM12" s="412"/>
      <c r="FN12" s="412"/>
      <c r="FO12" s="412"/>
      <c r="FP12" s="412"/>
      <c r="FQ12" s="412"/>
      <c r="FR12" s="412"/>
      <c r="FS12" s="412"/>
      <c r="FT12" s="412"/>
      <c r="FU12" s="412"/>
      <c r="FV12" s="412"/>
      <c r="FW12" s="412"/>
      <c r="FX12" s="412"/>
      <c r="FY12" s="412"/>
      <c r="FZ12" s="412"/>
      <c r="GA12" s="412"/>
      <c r="GB12" s="412"/>
      <c r="GC12" s="412"/>
      <c r="GD12" s="412"/>
      <c r="GE12" s="412"/>
      <c r="GF12" s="412"/>
      <c r="GG12" s="412"/>
      <c r="GH12" s="412"/>
      <c r="GI12" s="412"/>
      <c r="GJ12" s="412"/>
      <c r="GK12" s="412"/>
      <c r="GL12" s="412"/>
      <c r="GM12" s="412"/>
      <c r="GN12" s="412"/>
      <c r="GO12" s="412"/>
      <c r="GP12" s="412"/>
      <c r="GQ12" s="412"/>
      <c r="GR12" s="412"/>
      <c r="GS12" s="412"/>
      <c r="GT12" s="412"/>
      <c r="GU12" s="412"/>
      <c r="GV12" s="412"/>
      <c r="GW12" s="412"/>
      <c r="GX12" s="412"/>
      <c r="GY12" s="412"/>
      <c r="GZ12" s="412"/>
      <c r="HA12" s="412"/>
    </row>
    <row r="13" spans="1:209" s="432" customFormat="1" ht="92.15" customHeight="1" x14ac:dyDescent="0.35">
      <c r="A13" s="438">
        <f t="shared" si="0"/>
        <v>10</v>
      </c>
      <c r="B13" s="427" t="s">
        <v>139</v>
      </c>
      <c r="C13" s="428" t="s">
        <v>140</v>
      </c>
      <c r="D13" s="428" t="s">
        <v>141</v>
      </c>
      <c r="E13" s="428" t="s">
        <v>142</v>
      </c>
      <c r="F13" s="427" t="s">
        <v>143</v>
      </c>
      <c r="G13" s="427" t="s">
        <v>144</v>
      </c>
      <c r="H13" s="427" t="s">
        <v>145</v>
      </c>
      <c r="I13" s="427" t="s">
        <v>187</v>
      </c>
      <c r="J13" s="429" t="s">
        <v>628</v>
      </c>
      <c r="K13" s="429" t="s">
        <v>626</v>
      </c>
      <c r="L13" s="433" t="s">
        <v>697</v>
      </c>
      <c r="M13" s="431" t="s">
        <v>633</v>
      </c>
      <c r="N13" s="431" t="s">
        <v>634</v>
      </c>
      <c r="O13" s="431" t="s">
        <v>635</v>
      </c>
      <c r="P13" s="429" t="s">
        <v>635</v>
      </c>
      <c r="Q13" s="429" t="s">
        <v>632</v>
      </c>
      <c r="R13" s="427" t="s">
        <v>624</v>
      </c>
      <c r="S13" s="430">
        <v>726180000</v>
      </c>
      <c r="T13" s="430">
        <v>486745512</v>
      </c>
      <c r="U13" s="430">
        <v>239434488</v>
      </c>
      <c r="V13" s="412"/>
      <c r="W13" s="412"/>
      <c r="X13" s="412"/>
      <c r="Y13" s="412"/>
      <c r="Z13" s="412"/>
      <c r="AA13" s="412"/>
      <c r="AB13" s="412"/>
      <c r="AC13" s="412"/>
      <c r="AD13" s="412"/>
      <c r="AE13" s="412"/>
      <c r="AF13" s="412"/>
      <c r="AG13" s="412"/>
      <c r="AH13" s="412"/>
      <c r="AI13" s="412"/>
      <c r="AJ13" s="412"/>
      <c r="AK13" s="412"/>
      <c r="AL13" s="412"/>
      <c r="AM13" s="412"/>
      <c r="AN13" s="412"/>
      <c r="AO13" s="412"/>
      <c r="AP13" s="412"/>
      <c r="AQ13" s="412"/>
      <c r="AR13" s="412"/>
      <c r="AS13" s="412"/>
      <c r="AT13" s="412"/>
      <c r="AU13" s="412"/>
      <c r="AV13" s="412"/>
      <c r="AW13" s="412"/>
      <c r="AX13" s="412"/>
      <c r="AY13" s="412"/>
      <c r="AZ13" s="412"/>
      <c r="BA13" s="412"/>
      <c r="BB13" s="412"/>
      <c r="BC13" s="412"/>
      <c r="BD13" s="412"/>
      <c r="BE13" s="412"/>
      <c r="BF13" s="412"/>
      <c r="BG13" s="412"/>
      <c r="BH13" s="412"/>
      <c r="BI13" s="412"/>
      <c r="BJ13" s="412"/>
      <c r="BK13" s="412"/>
      <c r="BL13" s="412"/>
      <c r="BM13" s="412"/>
      <c r="BN13" s="412"/>
      <c r="BO13" s="412"/>
      <c r="BP13" s="412"/>
      <c r="BQ13" s="412"/>
      <c r="BR13" s="412"/>
      <c r="BS13" s="412"/>
      <c r="BT13" s="412"/>
      <c r="BU13" s="412"/>
      <c r="BV13" s="412"/>
      <c r="BW13" s="412"/>
      <c r="BX13" s="412"/>
      <c r="BY13" s="412"/>
      <c r="BZ13" s="412"/>
      <c r="CA13" s="412"/>
      <c r="CB13" s="412"/>
      <c r="CC13" s="412"/>
      <c r="CD13" s="412"/>
      <c r="CE13" s="412"/>
      <c r="CF13" s="412"/>
      <c r="CG13" s="412"/>
      <c r="CH13" s="412"/>
      <c r="CI13" s="412"/>
      <c r="CJ13" s="412"/>
      <c r="CK13" s="412"/>
      <c r="CL13" s="412"/>
      <c r="CM13" s="412"/>
      <c r="CN13" s="412"/>
      <c r="CO13" s="412"/>
      <c r="CP13" s="412"/>
      <c r="CQ13" s="412"/>
      <c r="CR13" s="412"/>
      <c r="CS13" s="412"/>
      <c r="CT13" s="412"/>
      <c r="CU13" s="412"/>
      <c r="CV13" s="412"/>
      <c r="CW13" s="412"/>
      <c r="CX13" s="412"/>
      <c r="CY13" s="412"/>
      <c r="CZ13" s="412"/>
      <c r="DA13" s="412"/>
      <c r="DB13" s="412"/>
      <c r="DC13" s="412"/>
      <c r="DD13" s="412"/>
      <c r="DE13" s="412"/>
      <c r="DF13" s="412"/>
      <c r="DG13" s="412"/>
      <c r="DH13" s="412"/>
      <c r="DI13" s="412"/>
      <c r="DJ13" s="412"/>
      <c r="DK13" s="412"/>
      <c r="DL13" s="412"/>
      <c r="DM13" s="412"/>
      <c r="DN13" s="412"/>
      <c r="DO13" s="412"/>
      <c r="DP13" s="412"/>
      <c r="DQ13" s="412"/>
      <c r="DR13" s="412"/>
      <c r="DS13" s="412"/>
      <c r="DT13" s="412"/>
      <c r="DU13" s="412"/>
      <c r="DV13" s="412"/>
      <c r="DW13" s="412"/>
      <c r="DX13" s="412"/>
      <c r="DY13" s="412"/>
      <c r="DZ13" s="412"/>
      <c r="EA13" s="412"/>
      <c r="EB13" s="412"/>
      <c r="EC13" s="412"/>
      <c r="ED13" s="412"/>
      <c r="EE13" s="412"/>
      <c r="EF13" s="412"/>
      <c r="EG13" s="412"/>
      <c r="EH13" s="412"/>
      <c r="EI13" s="412"/>
      <c r="EJ13" s="412"/>
      <c r="EK13" s="412"/>
      <c r="EL13" s="412"/>
      <c r="EM13" s="412"/>
      <c r="EN13" s="412"/>
      <c r="EO13" s="412"/>
      <c r="EP13" s="412"/>
      <c r="EQ13" s="412"/>
      <c r="ER13" s="412"/>
      <c r="ES13" s="412"/>
      <c r="ET13" s="412"/>
      <c r="EU13" s="412"/>
      <c r="EV13" s="412"/>
      <c r="EW13" s="412"/>
      <c r="EX13" s="412"/>
      <c r="EY13" s="412"/>
      <c r="EZ13" s="412"/>
      <c r="FA13" s="412"/>
      <c r="FB13" s="412"/>
      <c r="FC13" s="412"/>
      <c r="FD13" s="412"/>
      <c r="FE13" s="412"/>
      <c r="FF13" s="412"/>
      <c r="FG13" s="412"/>
      <c r="FH13" s="412"/>
      <c r="FI13" s="412"/>
      <c r="FJ13" s="412"/>
      <c r="FK13" s="412"/>
      <c r="FL13" s="412"/>
      <c r="FM13" s="412"/>
      <c r="FN13" s="412"/>
      <c r="FO13" s="412"/>
      <c r="FP13" s="412"/>
      <c r="FQ13" s="412"/>
      <c r="FR13" s="412"/>
      <c r="FS13" s="412"/>
      <c r="FT13" s="412"/>
      <c r="FU13" s="412"/>
      <c r="FV13" s="412"/>
      <c r="FW13" s="412"/>
      <c r="FX13" s="412"/>
      <c r="FY13" s="412"/>
      <c r="FZ13" s="412"/>
      <c r="GA13" s="412"/>
      <c r="GB13" s="412"/>
      <c r="GC13" s="412"/>
      <c r="GD13" s="412"/>
      <c r="GE13" s="412"/>
      <c r="GF13" s="412"/>
      <c r="GG13" s="412"/>
      <c r="GH13" s="412"/>
      <c r="GI13" s="412"/>
      <c r="GJ13" s="412"/>
      <c r="GK13" s="412"/>
      <c r="GL13" s="412"/>
      <c r="GM13" s="412"/>
      <c r="GN13" s="412"/>
      <c r="GO13" s="412"/>
      <c r="GP13" s="412"/>
      <c r="GQ13" s="412"/>
      <c r="GR13" s="412"/>
      <c r="GS13" s="412"/>
      <c r="GT13" s="412"/>
      <c r="GU13" s="412"/>
      <c r="GV13" s="412"/>
      <c r="GW13" s="412"/>
      <c r="GX13" s="412"/>
      <c r="GY13" s="412"/>
      <c r="GZ13" s="412"/>
      <c r="HA13" s="412"/>
    </row>
    <row r="14" spans="1:209" s="432" customFormat="1" ht="92.15" customHeight="1" x14ac:dyDescent="0.35">
      <c r="A14" s="437">
        <f t="shared" si="0"/>
        <v>11</v>
      </c>
      <c r="B14" s="421" t="s">
        <v>694</v>
      </c>
      <c r="C14" s="422" t="s">
        <v>140</v>
      </c>
      <c r="D14" s="422" t="s">
        <v>141</v>
      </c>
      <c r="E14" s="422" t="s">
        <v>517</v>
      </c>
      <c r="F14" s="421" t="s">
        <v>143</v>
      </c>
      <c r="G14" s="421" t="s">
        <v>144</v>
      </c>
      <c r="H14" s="421" t="s">
        <v>145</v>
      </c>
      <c r="I14" s="421" t="s">
        <v>519</v>
      </c>
      <c r="J14" s="421" t="s">
        <v>518</v>
      </c>
      <c r="K14" s="422" t="s">
        <v>180</v>
      </c>
      <c r="L14" s="422" t="s">
        <v>520</v>
      </c>
      <c r="M14" s="434" t="s">
        <v>661</v>
      </c>
      <c r="N14" s="435" t="s">
        <v>698</v>
      </c>
      <c r="O14" s="431" t="s">
        <v>699</v>
      </c>
      <c r="P14" s="431" t="s">
        <v>699</v>
      </c>
      <c r="Q14" s="431" t="s">
        <v>700</v>
      </c>
      <c r="R14" s="421" t="s">
        <v>663</v>
      </c>
      <c r="S14" s="423">
        <v>203718763.59999999</v>
      </c>
      <c r="T14" s="423">
        <v>203718763.59999999</v>
      </c>
      <c r="U14" s="423">
        <v>203718763.59999999</v>
      </c>
      <c r="V14" s="412"/>
      <c r="W14" s="412"/>
      <c r="X14" s="412"/>
      <c r="Y14" s="412"/>
      <c r="Z14" s="412"/>
      <c r="AA14" s="412"/>
      <c r="AB14" s="412"/>
      <c r="AC14" s="412"/>
      <c r="AD14" s="412"/>
      <c r="AE14" s="412"/>
      <c r="AF14" s="412"/>
      <c r="AG14" s="412"/>
      <c r="AH14" s="412"/>
      <c r="AI14" s="412"/>
      <c r="AJ14" s="412"/>
      <c r="AK14" s="412"/>
      <c r="AL14" s="412"/>
      <c r="AM14" s="412"/>
      <c r="AN14" s="412"/>
      <c r="AO14" s="412"/>
      <c r="AP14" s="412"/>
      <c r="AQ14" s="412"/>
      <c r="AR14" s="412"/>
      <c r="AS14" s="412"/>
      <c r="AT14" s="412"/>
      <c r="AU14" s="412"/>
      <c r="AV14" s="412"/>
      <c r="AW14" s="412"/>
      <c r="AX14" s="412"/>
      <c r="AY14" s="412"/>
      <c r="AZ14" s="412"/>
      <c r="BA14" s="412"/>
      <c r="BB14" s="412"/>
      <c r="BC14" s="412"/>
      <c r="BD14" s="412"/>
      <c r="BE14" s="412"/>
      <c r="BF14" s="412"/>
      <c r="BG14" s="412"/>
      <c r="BH14" s="412"/>
      <c r="BI14" s="412"/>
      <c r="BJ14" s="412"/>
      <c r="BK14" s="412"/>
      <c r="BL14" s="412"/>
      <c r="BM14" s="412"/>
      <c r="BN14" s="412"/>
      <c r="BO14" s="412"/>
      <c r="BP14" s="412"/>
      <c r="BQ14" s="412"/>
      <c r="BR14" s="412"/>
      <c r="BS14" s="412"/>
      <c r="BT14" s="412"/>
      <c r="BU14" s="412"/>
      <c r="BV14" s="412"/>
      <c r="BW14" s="412"/>
      <c r="BX14" s="412"/>
      <c r="BY14" s="412"/>
      <c r="BZ14" s="412"/>
      <c r="CA14" s="412"/>
      <c r="CB14" s="412"/>
      <c r="CC14" s="412"/>
      <c r="CD14" s="412"/>
      <c r="CE14" s="412"/>
      <c r="CF14" s="412"/>
      <c r="CG14" s="412"/>
      <c r="CH14" s="412"/>
      <c r="CI14" s="412"/>
      <c r="CJ14" s="412"/>
      <c r="CK14" s="412"/>
      <c r="CL14" s="412"/>
      <c r="CM14" s="412"/>
      <c r="CN14" s="412"/>
      <c r="CO14" s="412"/>
      <c r="CP14" s="412"/>
      <c r="CQ14" s="412"/>
      <c r="CR14" s="412"/>
      <c r="CS14" s="412"/>
      <c r="CT14" s="412"/>
      <c r="CU14" s="412"/>
      <c r="CV14" s="412"/>
      <c r="CW14" s="412"/>
      <c r="CX14" s="412"/>
      <c r="CY14" s="412"/>
      <c r="CZ14" s="412"/>
      <c r="DA14" s="412"/>
      <c r="DB14" s="412"/>
      <c r="DC14" s="412"/>
      <c r="DD14" s="412"/>
      <c r="DE14" s="412"/>
      <c r="DF14" s="412"/>
      <c r="DG14" s="412"/>
      <c r="DH14" s="412"/>
      <c r="DI14" s="412"/>
      <c r="DJ14" s="412"/>
      <c r="DK14" s="412"/>
      <c r="DL14" s="412"/>
      <c r="DM14" s="412"/>
      <c r="DN14" s="412"/>
      <c r="DO14" s="412"/>
      <c r="DP14" s="412"/>
      <c r="DQ14" s="412"/>
      <c r="DR14" s="412"/>
      <c r="DS14" s="412"/>
      <c r="DT14" s="412"/>
      <c r="DU14" s="412"/>
      <c r="DV14" s="412"/>
      <c r="DW14" s="412"/>
      <c r="DX14" s="412"/>
      <c r="DY14" s="412"/>
      <c r="DZ14" s="412"/>
      <c r="EA14" s="412"/>
      <c r="EB14" s="412"/>
      <c r="EC14" s="412"/>
      <c r="ED14" s="412"/>
      <c r="EE14" s="412"/>
      <c r="EF14" s="412"/>
      <c r="EG14" s="412"/>
      <c r="EH14" s="412"/>
      <c r="EI14" s="412"/>
      <c r="EJ14" s="412"/>
      <c r="EK14" s="412"/>
      <c r="EL14" s="412"/>
      <c r="EM14" s="412"/>
      <c r="EN14" s="412"/>
      <c r="EO14" s="412"/>
      <c r="EP14" s="412"/>
      <c r="EQ14" s="412"/>
      <c r="ER14" s="412"/>
      <c r="ES14" s="412"/>
      <c r="ET14" s="412"/>
      <c r="EU14" s="412"/>
      <c r="EV14" s="412"/>
      <c r="EW14" s="412"/>
      <c r="EX14" s="412"/>
      <c r="EY14" s="412"/>
      <c r="EZ14" s="412"/>
      <c r="FA14" s="412"/>
      <c r="FB14" s="412"/>
      <c r="FC14" s="412"/>
      <c r="FD14" s="412"/>
      <c r="FE14" s="412"/>
      <c r="FF14" s="412"/>
      <c r="FG14" s="412"/>
      <c r="FH14" s="412"/>
      <c r="FI14" s="412"/>
      <c r="FJ14" s="412"/>
      <c r="FK14" s="412"/>
      <c r="FL14" s="412"/>
      <c r="FM14" s="412"/>
      <c r="FN14" s="412"/>
      <c r="FO14" s="412"/>
      <c r="FP14" s="412"/>
      <c r="FQ14" s="412"/>
      <c r="FR14" s="412"/>
      <c r="FS14" s="412"/>
      <c r="FT14" s="412"/>
      <c r="FU14" s="412"/>
      <c r="FV14" s="412"/>
      <c r="FW14" s="412"/>
      <c r="FX14" s="412"/>
      <c r="FY14" s="412"/>
      <c r="FZ14" s="412"/>
      <c r="GA14" s="412"/>
      <c r="GB14" s="412"/>
      <c r="GC14" s="412"/>
      <c r="GD14" s="412"/>
      <c r="GE14" s="412"/>
      <c r="GF14" s="412"/>
      <c r="GG14" s="412"/>
      <c r="GH14" s="412"/>
      <c r="GI14" s="412"/>
      <c r="GJ14" s="412"/>
      <c r="GK14" s="412"/>
      <c r="GL14" s="412"/>
      <c r="GM14" s="412"/>
      <c r="GN14" s="412"/>
      <c r="GO14" s="412"/>
      <c r="GP14" s="412"/>
      <c r="GQ14" s="412"/>
      <c r="GR14" s="412"/>
      <c r="GS14" s="412"/>
      <c r="GT14" s="412"/>
      <c r="GU14" s="412"/>
      <c r="GV14" s="412"/>
      <c r="GW14" s="412"/>
      <c r="GX14" s="412"/>
      <c r="GY14" s="412"/>
      <c r="GZ14" s="412"/>
      <c r="HA14" s="412"/>
    </row>
    <row r="15" spans="1:209" s="432" customFormat="1" ht="124.5" customHeight="1" x14ac:dyDescent="0.35">
      <c r="A15" s="437">
        <f t="shared" si="0"/>
        <v>12</v>
      </c>
      <c r="B15" s="421" t="s">
        <v>139</v>
      </c>
      <c r="C15" s="422" t="s">
        <v>140</v>
      </c>
      <c r="D15" s="422" t="s">
        <v>141</v>
      </c>
      <c r="E15" s="422" t="s">
        <v>142</v>
      </c>
      <c r="F15" s="421" t="s">
        <v>143</v>
      </c>
      <c r="G15" s="421" t="s">
        <v>144</v>
      </c>
      <c r="H15" s="421" t="s">
        <v>145</v>
      </c>
      <c r="I15" s="421" t="s">
        <v>187</v>
      </c>
      <c r="J15" s="421" t="s">
        <v>185</v>
      </c>
      <c r="K15" s="421" t="s">
        <v>561</v>
      </c>
      <c r="L15" s="421" t="s">
        <v>186</v>
      </c>
      <c r="M15" s="436" t="s">
        <v>662</v>
      </c>
      <c r="N15" s="436" t="s">
        <v>708</v>
      </c>
      <c r="O15" s="436" t="s">
        <v>701</v>
      </c>
      <c r="P15" s="436" t="s">
        <v>701</v>
      </c>
      <c r="Q15" s="431" t="s">
        <v>702</v>
      </c>
      <c r="R15" s="421" t="s">
        <v>707</v>
      </c>
      <c r="S15" s="423">
        <v>1820000000</v>
      </c>
      <c r="T15" s="423">
        <v>1820000000</v>
      </c>
      <c r="U15" s="423">
        <v>1820000000</v>
      </c>
      <c r="V15" s="412"/>
      <c r="W15" s="412"/>
      <c r="X15" s="412"/>
      <c r="Y15" s="412"/>
      <c r="Z15" s="412"/>
      <c r="AA15" s="412"/>
      <c r="AB15" s="412"/>
      <c r="AC15" s="412"/>
      <c r="AD15" s="412"/>
      <c r="AE15" s="412"/>
      <c r="AF15" s="412"/>
      <c r="AG15" s="412"/>
      <c r="AH15" s="412"/>
      <c r="AI15" s="412"/>
      <c r="AJ15" s="412"/>
      <c r="AK15" s="412"/>
      <c r="AL15" s="412"/>
      <c r="AM15" s="412"/>
      <c r="AN15" s="412"/>
      <c r="AO15" s="412"/>
      <c r="AP15" s="412"/>
      <c r="AQ15" s="412"/>
      <c r="AR15" s="412"/>
      <c r="AS15" s="412"/>
      <c r="AT15" s="412"/>
      <c r="AU15" s="412"/>
      <c r="AV15" s="412"/>
      <c r="AW15" s="412"/>
      <c r="AX15" s="412"/>
      <c r="AY15" s="412"/>
      <c r="AZ15" s="412"/>
      <c r="BA15" s="412"/>
      <c r="BB15" s="412"/>
      <c r="BC15" s="412"/>
      <c r="BD15" s="412"/>
      <c r="BE15" s="412"/>
      <c r="BF15" s="412"/>
      <c r="BG15" s="412"/>
      <c r="BH15" s="412"/>
      <c r="BI15" s="412"/>
      <c r="BJ15" s="412"/>
      <c r="BK15" s="412"/>
      <c r="BL15" s="412"/>
      <c r="BM15" s="412"/>
      <c r="BN15" s="412"/>
      <c r="BO15" s="412"/>
      <c r="BP15" s="412"/>
      <c r="BQ15" s="412"/>
      <c r="BR15" s="412"/>
      <c r="BS15" s="412"/>
      <c r="BT15" s="412"/>
      <c r="BU15" s="412"/>
      <c r="BV15" s="412"/>
      <c r="BW15" s="412"/>
      <c r="BX15" s="412"/>
      <c r="BY15" s="412"/>
      <c r="BZ15" s="412"/>
      <c r="CA15" s="412"/>
      <c r="CB15" s="412"/>
      <c r="CC15" s="412"/>
      <c r="CD15" s="412"/>
      <c r="CE15" s="412"/>
      <c r="CF15" s="412"/>
      <c r="CG15" s="412"/>
      <c r="CH15" s="412"/>
      <c r="CI15" s="412"/>
      <c r="CJ15" s="412"/>
      <c r="CK15" s="412"/>
      <c r="CL15" s="412"/>
      <c r="CM15" s="412"/>
      <c r="CN15" s="412"/>
      <c r="CO15" s="412"/>
      <c r="CP15" s="412"/>
      <c r="CQ15" s="412"/>
      <c r="CR15" s="412"/>
      <c r="CS15" s="412"/>
      <c r="CT15" s="412"/>
      <c r="CU15" s="412"/>
      <c r="CV15" s="412"/>
      <c r="CW15" s="412"/>
      <c r="CX15" s="412"/>
      <c r="CY15" s="412"/>
      <c r="CZ15" s="412"/>
      <c r="DA15" s="412"/>
      <c r="DB15" s="412"/>
      <c r="DC15" s="412"/>
      <c r="DD15" s="412"/>
      <c r="DE15" s="412"/>
      <c r="DF15" s="412"/>
      <c r="DG15" s="412"/>
      <c r="DH15" s="412"/>
      <c r="DI15" s="412"/>
      <c r="DJ15" s="412"/>
      <c r="DK15" s="412"/>
      <c r="DL15" s="412"/>
      <c r="DM15" s="412"/>
      <c r="DN15" s="412"/>
      <c r="DO15" s="412"/>
      <c r="DP15" s="412"/>
      <c r="DQ15" s="412"/>
      <c r="DR15" s="412"/>
      <c r="DS15" s="412"/>
      <c r="DT15" s="412"/>
      <c r="DU15" s="412"/>
      <c r="DV15" s="412"/>
      <c r="DW15" s="412"/>
      <c r="DX15" s="412"/>
      <c r="DY15" s="412"/>
      <c r="DZ15" s="412"/>
      <c r="EA15" s="412"/>
      <c r="EB15" s="412"/>
      <c r="EC15" s="412"/>
      <c r="ED15" s="412"/>
      <c r="EE15" s="412"/>
      <c r="EF15" s="412"/>
      <c r="EG15" s="412"/>
      <c r="EH15" s="412"/>
      <c r="EI15" s="412"/>
      <c r="EJ15" s="412"/>
      <c r="EK15" s="412"/>
      <c r="EL15" s="412"/>
      <c r="EM15" s="412"/>
      <c r="EN15" s="412"/>
      <c r="EO15" s="412"/>
      <c r="EP15" s="412"/>
      <c r="EQ15" s="412"/>
      <c r="ER15" s="412"/>
      <c r="ES15" s="412"/>
      <c r="ET15" s="412"/>
      <c r="EU15" s="412"/>
      <c r="EV15" s="412"/>
      <c r="EW15" s="412"/>
      <c r="EX15" s="412"/>
      <c r="EY15" s="412"/>
      <c r="EZ15" s="412"/>
      <c r="FA15" s="412"/>
      <c r="FB15" s="412"/>
      <c r="FC15" s="412"/>
      <c r="FD15" s="412"/>
      <c r="FE15" s="412"/>
      <c r="FF15" s="412"/>
      <c r="FG15" s="412"/>
      <c r="FH15" s="412"/>
      <c r="FI15" s="412"/>
      <c r="FJ15" s="412"/>
      <c r="FK15" s="412"/>
      <c r="FL15" s="412"/>
      <c r="FM15" s="412"/>
      <c r="FN15" s="412"/>
      <c r="FO15" s="412"/>
      <c r="FP15" s="412"/>
      <c r="FQ15" s="412"/>
      <c r="FR15" s="412"/>
      <c r="FS15" s="412"/>
      <c r="FT15" s="412"/>
      <c r="FU15" s="412"/>
      <c r="FV15" s="412"/>
      <c r="FW15" s="412"/>
      <c r="FX15" s="412"/>
      <c r="FY15" s="412"/>
      <c r="FZ15" s="412"/>
      <c r="GA15" s="412"/>
      <c r="GB15" s="412"/>
      <c r="GC15" s="412"/>
      <c r="GD15" s="412"/>
      <c r="GE15" s="412"/>
      <c r="GF15" s="412"/>
      <c r="GG15" s="412"/>
      <c r="GH15" s="412"/>
      <c r="GI15" s="412"/>
      <c r="GJ15" s="412"/>
      <c r="GK15" s="412"/>
      <c r="GL15" s="412"/>
      <c r="GM15" s="412"/>
      <c r="GN15" s="412"/>
      <c r="GO15" s="412"/>
      <c r="GP15" s="412"/>
      <c r="GQ15" s="412"/>
      <c r="GR15" s="412"/>
      <c r="GS15" s="412"/>
      <c r="GT15" s="412"/>
      <c r="GU15" s="412"/>
      <c r="GV15" s="412"/>
      <c r="GW15" s="412"/>
      <c r="GX15" s="412"/>
      <c r="GY15" s="412"/>
      <c r="GZ15" s="412"/>
      <c r="HA15" s="412"/>
    </row>
    <row r="16" spans="1:209" s="586" customFormat="1" ht="25.5" customHeight="1" x14ac:dyDescent="0.35">
      <c r="A16" s="586" t="s">
        <v>610</v>
      </c>
    </row>
    <row r="17" s="432" customFormat="1" ht="92.15" customHeight="1" x14ac:dyDescent="0.35"/>
  </sheetData>
  <autoFilter ref="A3:HA9" xr:uid="{00000000-0009-0000-0000-000002000000}"/>
  <mergeCells count="7">
    <mergeCell ref="A16:XFD16"/>
    <mergeCell ref="C1:S1"/>
    <mergeCell ref="B2:E2"/>
    <mergeCell ref="F2:G2"/>
    <mergeCell ref="H2:I2"/>
    <mergeCell ref="K2:L2"/>
    <mergeCell ref="M2:U2"/>
  </mergeCells>
  <dataValidations count="1">
    <dataValidation type="custom" allowBlank="1" showInputMessage="1" prompt="Cualquier contenido Maximo 390 Caracteres -  Relacione el resultado esperado del proyecto." sqref="N4" xr:uid="{C229D764-3EA4-4BB7-9012-CA7F9BFB8EAE}">
      <formula1>AND(GTE(LEN(N4),MIN((0),(390))),LTE(LEN(N4),MAX((0),(390))))</formula1>
    </dataValidation>
  </dataValidations>
  <printOptions horizontalCentered="1" verticalCentered="1"/>
  <pageMargins left="0.23622047244094491" right="0.15748031496062992" top="0.31496062992125984" bottom="0.27559055118110237" header="0" footer="0"/>
  <pageSetup paperSize="66" fitToHeight="0" orientation="landscape" r:id="rId1"/>
  <headerFooter>
    <oddFooter>&amp;C&amp;A&amp;RPágina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70A23-258B-4283-9D07-284D66C189CF}">
  <sheetPr>
    <tabColor theme="8" tint="-0.499984740745262"/>
    <pageSetUpPr fitToPage="1"/>
  </sheetPr>
  <dimension ref="A1:U10"/>
  <sheetViews>
    <sheetView showGridLines="0" topLeftCell="P1" zoomScale="66" zoomScaleNormal="66" workbookViewId="0">
      <selection activeCell="T12" sqref="T12"/>
    </sheetView>
  </sheetViews>
  <sheetFormatPr baseColWidth="10" defaultColWidth="11.25" defaultRowHeight="92.15" customHeight="1" x14ac:dyDescent="0.35"/>
  <cols>
    <col min="1" max="1" width="6.33203125" style="348" customWidth="1"/>
    <col min="2" max="2" width="32.33203125" style="348" customWidth="1"/>
    <col min="3" max="5" width="34.33203125" style="348" customWidth="1"/>
    <col min="6" max="6" width="34" style="348" customWidth="1"/>
    <col min="7" max="7" width="30.25" style="348" customWidth="1"/>
    <col min="8" max="8" width="23.08203125" style="348" customWidth="1"/>
    <col min="9" max="9" width="26.75" style="348" customWidth="1"/>
    <col min="10" max="10" width="57.58203125" style="348" customWidth="1"/>
    <col min="11" max="11" width="33.33203125" style="348" customWidth="1"/>
    <col min="12" max="12" width="27.08203125" style="348" customWidth="1"/>
    <col min="13" max="13" width="50.33203125" style="348" customWidth="1"/>
    <col min="14" max="14" width="42.75" style="348" customWidth="1"/>
    <col min="15" max="15" width="79.75" style="348" customWidth="1"/>
    <col min="16" max="16" width="120" style="348" customWidth="1"/>
    <col min="17" max="17" width="21.33203125" style="348" customWidth="1"/>
    <col min="18" max="18" width="19.08203125" style="348" customWidth="1"/>
    <col min="19" max="19" width="19.58203125" style="348" customWidth="1"/>
    <col min="20" max="20" width="23.83203125" style="348" customWidth="1"/>
    <col min="21" max="21" width="19.58203125" style="348" customWidth="1"/>
    <col min="22" max="16384" width="11.25" style="348"/>
  </cols>
  <sheetData>
    <row r="1" spans="1:21" ht="92.15" customHeight="1" x14ac:dyDescent="0.35">
      <c r="A1" s="439"/>
      <c r="B1" s="440"/>
      <c r="C1" s="596"/>
      <c r="D1" s="597"/>
      <c r="E1" s="597"/>
      <c r="F1" s="597"/>
      <c r="G1" s="597"/>
      <c r="H1" s="597"/>
      <c r="I1" s="597"/>
      <c r="J1" s="597"/>
      <c r="K1" s="597"/>
      <c r="L1" s="597"/>
      <c r="M1" s="597"/>
      <c r="N1" s="597"/>
      <c r="O1" s="597"/>
      <c r="P1" s="597"/>
      <c r="Q1" s="597"/>
      <c r="R1" s="597"/>
      <c r="S1" s="597"/>
      <c r="T1" s="441"/>
      <c r="U1" s="442"/>
    </row>
    <row r="2" spans="1:21" ht="92.15" customHeight="1" x14ac:dyDescent="0.35">
      <c r="A2" s="443"/>
      <c r="B2" s="598" t="s">
        <v>117</v>
      </c>
      <c r="C2" s="552"/>
      <c r="D2" s="552"/>
      <c r="E2" s="553"/>
      <c r="F2" s="598" t="s">
        <v>118</v>
      </c>
      <c r="G2" s="553"/>
      <c r="H2" s="598" t="s">
        <v>119</v>
      </c>
      <c r="I2" s="553"/>
      <c r="J2" s="444" t="s">
        <v>120</v>
      </c>
      <c r="K2" s="598" t="s">
        <v>121</v>
      </c>
      <c r="L2" s="553"/>
      <c r="M2" s="598" t="s">
        <v>611</v>
      </c>
      <c r="N2" s="552"/>
      <c r="O2" s="552"/>
      <c r="P2" s="552"/>
      <c r="Q2" s="552"/>
      <c r="R2" s="552"/>
      <c r="S2" s="552"/>
      <c r="T2" s="552"/>
      <c r="U2" s="553"/>
    </row>
    <row r="3" spans="1:21" ht="92.15" customHeight="1" x14ac:dyDescent="0.35">
      <c r="A3" s="445"/>
      <c r="B3" s="446" t="s">
        <v>122</v>
      </c>
      <c r="C3" s="446" t="s">
        <v>123</v>
      </c>
      <c r="D3" s="446" t="s">
        <v>124</v>
      </c>
      <c r="E3" s="446" t="s">
        <v>125</v>
      </c>
      <c r="F3" s="447" t="s">
        <v>126</v>
      </c>
      <c r="G3" s="447" t="s">
        <v>125</v>
      </c>
      <c r="H3" s="447" t="s">
        <v>127</v>
      </c>
      <c r="I3" s="447" t="s">
        <v>128</v>
      </c>
      <c r="J3" s="447" t="s">
        <v>129</v>
      </c>
      <c r="K3" s="447" t="s">
        <v>130</v>
      </c>
      <c r="L3" s="447" t="s">
        <v>131</v>
      </c>
      <c r="M3" s="447" t="s">
        <v>132</v>
      </c>
      <c r="N3" s="447" t="s">
        <v>133</v>
      </c>
      <c r="O3" s="447" t="s">
        <v>134</v>
      </c>
      <c r="P3" s="447" t="s">
        <v>623</v>
      </c>
      <c r="Q3" s="447" t="s">
        <v>135</v>
      </c>
      <c r="R3" s="447" t="s">
        <v>136</v>
      </c>
      <c r="S3" s="447" t="s">
        <v>137</v>
      </c>
      <c r="T3" s="447" t="s">
        <v>138</v>
      </c>
      <c r="U3" s="447" t="s">
        <v>612</v>
      </c>
    </row>
    <row r="4" spans="1:21" ht="24" customHeight="1" x14ac:dyDescent="0.35">
      <c r="A4" s="445"/>
      <c r="B4" s="446"/>
      <c r="C4" s="446"/>
      <c r="D4" s="446"/>
      <c r="E4" s="446"/>
      <c r="F4" s="447"/>
      <c r="G4" s="447"/>
      <c r="H4" s="447"/>
      <c r="I4" s="447"/>
      <c r="J4" s="447"/>
      <c r="K4" s="447"/>
      <c r="L4" s="447"/>
      <c r="M4" s="447"/>
      <c r="N4" s="447"/>
      <c r="O4" s="447"/>
      <c r="P4" s="447"/>
      <c r="Q4" s="447"/>
      <c r="R4" s="447"/>
      <c r="S4" s="592"/>
      <c r="T4" s="593"/>
      <c r="U4" s="594"/>
    </row>
    <row r="5" spans="1:21" ht="117" customHeight="1" x14ac:dyDescent="0.35">
      <c r="A5" s="448">
        <v>1</v>
      </c>
      <c r="B5" s="449" t="s">
        <v>156</v>
      </c>
      <c r="C5" s="449" t="s">
        <v>157</v>
      </c>
      <c r="D5" s="449" t="s">
        <v>158</v>
      </c>
      <c r="E5" s="449" t="s">
        <v>159</v>
      </c>
      <c r="F5" s="450" t="s">
        <v>143</v>
      </c>
      <c r="G5" s="450" t="s">
        <v>144</v>
      </c>
      <c r="H5" s="450" t="s">
        <v>145</v>
      </c>
      <c r="I5" s="449" t="s">
        <v>170</v>
      </c>
      <c r="J5" s="449" t="s">
        <v>171</v>
      </c>
      <c r="K5" s="451" t="s">
        <v>551</v>
      </c>
      <c r="L5" s="450" t="s">
        <v>553</v>
      </c>
      <c r="M5" s="424" t="s">
        <v>514</v>
      </c>
      <c r="N5" s="424" t="s">
        <v>528</v>
      </c>
      <c r="O5" s="424" t="s">
        <v>529</v>
      </c>
      <c r="P5" s="424" t="s">
        <v>580</v>
      </c>
      <c r="Q5" s="452" t="s">
        <v>559</v>
      </c>
      <c r="R5" s="452" t="s">
        <v>562</v>
      </c>
      <c r="S5" s="453">
        <v>100000300000</v>
      </c>
      <c r="T5" s="453">
        <v>30247305380</v>
      </c>
      <c r="U5" s="453">
        <v>69752994620</v>
      </c>
    </row>
    <row r="6" spans="1:21" ht="140.15" customHeight="1" x14ac:dyDescent="0.35">
      <c r="A6" s="448">
        <v>2</v>
      </c>
      <c r="B6" s="449" t="s">
        <v>156</v>
      </c>
      <c r="C6" s="449" t="s">
        <v>157</v>
      </c>
      <c r="D6" s="449" t="s">
        <v>158</v>
      </c>
      <c r="E6" s="449" t="s">
        <v>159</v>
      </c>
      <c r="F6" s="450" t="s">
        <v>143</v>
      </c>
      <c r="G6" s="450" t="s">
        <v>144</v>
      </c>
      <c r="H6" s="450" t="s">
        <v>145</v>
      </c>
      <c r="I6" s="449" t="s">
        <v>170</v>
      </c>
      <c r="J6" s="450" t="s">
        <v>171</v>
      </c>
      <c r="K6" s="454" t="s">
        <v>172</v>
      </c>
      <c r="L6" s="450" t="s">
        <v>160</v>
      </c>
      <c r="M6" s="424" t="s">
        <v>515</v>
      </c>
      <c r="N6" s="424" t="s">
        <v>530</v>
      </c>
      <c r="O6" s="424" t="s">
        <v>531</v>
      </c>
      <c r="P6" s="424" t="s">
        <v>581</v>
      </c>
      <c r="Q6" s="452" t="s">
        <v>557</v>
      </c>
      <c r="R6" s="452" t="s">
        <v>562</v>
      </c>
      <c r="S6" s="453">
        <v>101566718674</v>
      </c>
      <c r="T6" s="453">
        <v>10712387304</v>
      </c>
      <c r="U6" s="453">
        <v>90854331370</v>
      </c>
    </row>
    <row r="7" spans="1:21" ht="92.15" customHeight="1" x14ac:dyDescent="0.35">
      <c r="A7" s="448">
        <v>3</v>
      </c>
      <c r="B7" s="450" t="s">
        <v>156</v>
      </c>
      <c r="C7" s="450" t="s">
        <v>157</v>
      </c>
      <c r="D7" s="450" t="s">
        <v>158</v>
      </c>
      <c r="E7" s="450" t="s">
        <v>159</v>
      </c>
      <c r="F7" s="455" t="s">
        <v>143</v>
      </c>
      <c r="G7" s="456" t="s">
        <v>144</v>
      </c>
      <c r="H7" s="456" t="s">
        <v>145</v>
      </c>
      <c r="I7" s="450" t="s">
        <v>170</v>
      </c>
      <c r="J7" s="456" t="s">
        <v>171</v>
      </c>
      <c r="K7" s="457" t="s">
        <v>551</v>
      </c>
      <c r="L7" s="458" t="s">
        <v>552</v>
      </c>
      <c r="M7" s="459" t="s">
        <v>516</v>
      </c>
      <c r="N7" s="459" t="s">
        <v>532</v>
      </c>
      <c r="O7" s="459" t="s">
        <v>533</v>
      </c>
      <c r="P7" s="459" t="s">
        <v>582</v>
      </c>
      <c r="Q7" s="456" t="s">
        <v>703</v>
      </c>
      <c r="R7" s="456" t="s">
        <v>562</v>
      </c>
      <c r="S7" s="453">
        <v>10927413799</v>
      </c>
      <c r="T7" s="453">
        <v>4427882101</v>
      </c>
      <c r="U7" s="453">
        <v>6499531698</v>
      </c>
    </row>
    <row r="8" spans="1:21" ht="102.65" customHeight="1" x14ac:dyDescent="0.35">
      <c r="A8" s="460">
        <v>4</v>
      </c>
      <c r="B8" s="456" t="s">
        <v>139</v>
      </c>
      <c r="C8" s="461" t="s">
        <v>140</v>
      </c>
      <c r="D8" s="461" t="s">
        <v>141</v>
      </c>
      <c r="E8" s="461" t="s">
        <v>517</v>
      </c>
      <c r="F8" s="456" t="s">
        <v>143</v>
      </c>
      <c r="G8" s="456" t="s">
        <v>144</v>
      </c>
      <c r="H8" s="456" t="s">
        <v>145</v>
      </c>
      <c r="I8" s="456" t="s">
        <v>170</v>
      </c>
      <c r="J8" s="456" t="s">
        <v>171</v>
      </c>
      <c r="K8" s="456" t="s">
        <v>172</v>
      </c>
      <c r="L8" s="456" t="s">
        <v>173</v>
      </c>
      <c r="M8" s="462" t="s">
        <v>586</v>
      </c>
      <c r="N8" s="463" t="s">
        <v>554</v>
      </c>
      <c r="O8" s="463" t="s">
        <v>555</v>
      </c>
      <c r="P8" s="456" t="s">
        <v>555</v>
      </c>
      <c r="Q8" s="456" t="s">
        <v>556</v>
      </c>
      <c r="R8" s="456" t="s">
        <v>563</v>
      </c>
      <c r="S8" s="453">
        <v>1546730604</v>
      </c>
      <c r="T8" s="453">
        <v>818902622</v>
      </c>
      <c r="U8" s="453">
        <v>727827982</v>
      </c>
    </row>
    <row r="9" spans="1:21" ht="143.5" customHeight="1" x14ac:dyDescent="0.35">
      <c r="A9" s="484">
        <v>5</v>
      </c>
      <c r="B9" s="452" t="s">
        <v>156</v>
      </c>
      <c r="C9" s="452" t="s">
        <v>157</v>
      </c>
      <c r="D9" s="452" t="s">
        <v>158</v>
      </c>
      <c r="E9" s="452" t="s">
        <v>159</v>
      </c>
      <c r="F9" s="452" t="s">
        <v>143</v>
      </c>
      <c r="G9" s="452" t="s">
        <v>144</v>
      </c>
      <c r="H9" s="452" t="s">
        <v>145</v>
      </c>
      <c r="I9" s="452" t="s">
        <v>170</v>
      </c>
      <c r="J9" s="452" t="s">
        <v>171</v>
      </c>
      <c r="K9" s="452" t="s">
        <v>172</v>
      </c>
      <c r="L9" s="452" t="s">
        <v>173</v>
      </c>
      <c r="M9" s="431" t="s">
        <v>638</v>
      </c>
      <c r="N9" s="431" t="s">
        <v>639</v>
      </c>
      <c r="O9" s="431" t="s">
        <v>640</v>
      </c>
      <c r="P9" s="452" t="s">
        <v>640</v>
      </c>
      <c r="Q9" s="452" t="s">
        <v>637</v>
      </c>
      <c r="R9" s="452" t="s">
        <v>563</v>
      </c>
      <c r="S9" s="464">
        <v>81637135348</v>
      </c>
      <c r="T9" s="464">
        <v>4799730293</v>
      </c>
      <c r="U9" s="464">
        <v>76837405055</v>
      </c>
    </row>
    <row r="10" spans="1:21" ht="32.15" customHeight="1" x14ac:dyDescent="0.35">
      <c r="A10" s="483"/>
      <c r="B10" s="595" t="s">
        <v>610</v>
      </c>
      <c r="C10" s="595"/>
      <c r="D10" s="595"/>
      <c r="E10" s="595"/>
      <c r="F10" s="595"/>
      <c r="G10" s="595"/>
      <c r="H10" s="595"/>
      <c r="I10" s="595"/>
      <c r="J10" s="595"/>
      <c r="K10" s="595"/>
      <c r="L10" s="595"/>
      <c r="M10" s="595"/>
      <c r="N10" s="595"/>
      <c r="O10" s="595"/>
      <c r="P10" s="595"/>
      <c r="Q10" s="595"/>
      <c r="R10" s="595"/>
      <c r="S10" s="595"/>
      <c r="T10" s="595"/>
      <c r="U10" s="595"/>
    </row>
  </sheetData>
  <autoFilter ref="A3:HA8" xr:uid="{00000000-0009-0000-0000-000002000000}"/>
  <mergeCells count="8">
    <mergeCell ref="S4:U4"/>
    <mergeCell ref="B10:U10"/>
    <mergeCell ref="C1:S1"/>
    <mergeCell ref="B2:E2"/>
    <mergeCell ref="F2:G2"/>
    <mergeCell ref="H2:I2"/>
    <mergeCell ref="K2:L2"/>
    <mergeCell ref="M2:U2"/>
  </mergeCells>
  <printOptions horizontalCentered="1" verticalCentered="1"/>
  <pageMargins left="0.23622047244094491" right="0.15748031496062992" top="0.31496062992125984" bottom="0.27559055118110237" header="0" footer="0"/>
  <pageSetup paperSize="66" fitToHeight="0" orientation="landscape" r:id="rId1"/>
  <headerFooter>
    <oddFooter>&amp;C&amp;A&amp;RPágina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2E252-7051-4F6E-ACB5-E57400B44329}">
  <sheetPr>
    <tabColor rgb="FFFFC000"/>
    <pageSetUpPr fitToPage="1"/>
  </sheetPr>
  <dimension ref="A1:U19"/>
  <sheetViews>
    <sheetView showGridLines="0" topLeftCell="Q2" workbookViewId="0">
      <selection activeCell="U4" sqref="U4"/>
    </sheetView>
  </sheetViews>
  <sheetFormatPr baseColWidth="10" defaultColWidth="11.25" defaultRowHeight="15" customHeight="1" x14ac:dyDescent="0.35"/>
  <cols>
    <col min="1" max="1" width="11.25" style="348"/>
    <col min="2" max="2" width="32.33203125" style="348" customWidth="1"/>
    <col min="3" max="5" width="34.33203125" style="348" customWidth="1"/>
    <col min="6" max="6" width="36.75" style="348" customWidth="1"/>
    <col min="7" max="7" width="30.25" style="348" customWidth="1"/>
    <col min="8" max="8" width="23.08203125" style="348" customWidth="1"/>
    <col min="9" max="9" width="26.75" style="348" customWidth="1"/>
    <col min="10" max="10" width="44.08203125" style="348" customWidth="1"/>
    <col min="11" max="11" width="33.33203125" style="348" customWidth="1"/>
    <col min="12" max="12" width="27.08203125" style="348" customWidth="1"/>
    <col min="13" max="13" width="40.25" style="348" customWidth="1"/>
    <col min="14" max="14" width="45.58203125" style="348" customWidth="1"/>
    <col min="15" max="15" width="57.58203125" style="348" customWidth="1"/>
    <col min="16" max="16" width="80.33203125" style="348" customWidth="1"/>
    <col min="17" max="17" width="21.75" style="348" customWidth="1"/>
    <col min="18" max="18" width="27.75" style="348" customWidth="1"/>
    <col min="19" max="20" width="18.75" style="348" customWidth="1"/>
    <col min="21" max="21" width="18.33203125" style="348" customWidth="1"/>
    <col min="22" max="22" width="11.33203125" style="348" customWidth="1"/>
    <col min="23" max="16384" width="11.25" style="348"/>
  </cols>
  <sheetData>
    <row r="1" spans="1:21" ht="98.25" customHeight="1" x14ac:dyDescent="0.35">
      <c r="A1" s="465"/>
      <c r="B1" s="466"/>
      <c r="C1" s="603"/>
      <c r="D1" s="602"/>
      <c r="E1" s="602"/>
      <c r="F1" s="602"/>
      <c r="G1" s="602"/>
      <c r="H1" s="602"/>
      <c r="I1" s="602"/>
      <c r="J1" s="602"/>
      <c r="K1" s="602"/>
      <c r="L1" s="602"/>
      <c r="M1" s="602"/>
      <c r="N1" s="602"/>
      <c r="O1" s="602"/>
      <c r="P1" s="602"/>
      <c r="Q1" s="602"/>
      <c r="R1" s="602"/>
      <c r="S1" s="602"/>
      <c r="T1" s="467"/>
      <c r="U1" s="468"/>
    </row>
    <row r="2" spans="1:21" ht="69.75" customHeight="1" x14ac:dyDescent="0.35">
      <c r="A2" s="465"/>
      <c r="B2" s="604" t="s">
        <v>117</v>
      </c>
      <c r="C2" s="552"/>
      <c r="D2" s="552"/>
      <c r="E2" s="553"/>
      <c r="F2" s="604" t="s">
        <v>118</v>
      </c>
      <c r="G2" s="553"/>
      <c r="H2" s="604" t="s">
        <v>188</v>
      </c>
      <c r="I2" s="553"/>
      <c r="J2" s="469" t="s">
        <v>189</v>
      </c>
      <c r="K2" s="604" t="s">
        <v>121</v>
      </c>
      <c r="L2" s="553"/>
      <c r="M2" s="604" t="s">
        <v>709</v>
      </c>
      <c r="N2" s="552"/>
      <c r="O2" s="552"/>
      <c r="P2" s="552"/>
      <c r="Q2" s="552"/>
      <c r="R2" s="552"/>
      <c r="S2" s="552"/>
      <c r="T2" s="552"/>
      <c r="U2" s="553"/>
    </row>
    <row r="3" spans="1:21" ht="48.75" customHeight="1" x14ac:dyDescent="0.35">
      <c r="A3" s="445"/>
      <c r="B3" s="446" t="s">
        <v>122</v>
      </c>
      <c r="C3" s="446" t="s">
        <v>123</v>
      </c>
      <c r="D3" s="446" t="s">
        <v>124</v>
      </c>
      <c r="E3" s="446" t="s">
        <v>125</v>
      </c>
      <c r="F3" s="446" t="s">
        <v>190</v>
      </c>
      <c r="G3" s="447" t="s">
        <v>125</v>
      </c>
      <c r="H3" s="447" t="s">
        <v>127</v>
      </c>
      <c r="I3" s="447" t="s">
        <v>128</v>
      </c>
      <c r="J3" s="447" t="s">
        <v>191</v>
      </c>
      <c r="K3" s="447" t="s">
        <v>130</v>
      </c>
      <c r="L3" s="447" t="s">
        <v>131</v>
      </c>
      <c r="M3" s="447" t="s">
        <v>132</v>
      </c>
      <c r="N3" s="447" t="s">
        <v>133</v>
      </c>
      <c r="O3" s="447" t="s">
        <v>134</v>
      </c>
      <c r="P3" s="447" t="s">
        <v>537</v>
      </c>
      <c r="Q3" s="447" t="s">
        <v>135</v>
      </c>
      <c r="R3" s="447" t="s">
        <v>136</v>
      </c>
      <c r="S3" s="447" t="s">
        <v>137</v>
      </c>
      <c r="T3" s="447" t="s">
        <v>138</v>
      </c>
      <c r="U3" s="447" t="s">
        <v>710</v>
      </c>
    </row>
    <row r="4" spans="1:21" ht="139.5" customHeight="1" x14ac:dyDescent="0.35">
      <c r="A4" s="448">
        <v>1</v>
      </c>
      <c r="B4" s="449" t="s">
        <v>139</v>
      </c>
      <c r="C4" s="449" t="s">
        <v>181</v>
      </c>
      <c r="D4" s="470" t="s">
        <v>192</v>
      </c>
      <c r="E4" s="470" t="s">
        <v>193</v>
      </c>
      <c r="F4" s="449" t="s">
        <v>184</v>
      </c>
      <c r="G4" s="449" t="s">
        <v>194</v>
      </c>
      <c r="H4" s="470" t="s">
        <v>195</v>
      </c>
      <c r="I4" s="470" t="s">
        <v>196</v>
      </c>
      <c r="J4" s="470" t="s">
        <v>185</v>
      </c>
      <c r="K4" s="470" t="s">
        <v>172</v>
      </c>
      <c r="L4" s="470" t="s">
        <v>186</v>
      </c>
      <c r="M4" s="471" t="s">
        <v>197</v>
      </c>
      <c r="N4" s="472" t="s">
        <v>198</v>
      </c>
      <c r="O4" s="471" t="s">
        <v>199</v>
      </c>
      <c r="P4" s="470" t="s">
        <v>200</v>
      </c>
      <c r="Q4" s="473" t="s">
        <v>201</v>
      </c>
      <c r="R4" s="473" t="s">
        <v>202</v>
      </c>
      <c r="S4" s="474">
        <v>1243257260</v>
      </c>
      <c r="T4" s="474">
        <v>1180195857</v>
      </c>
      <c r="U4" s="474">
        <v>63061403</v>
      </c>
    </row>
    <row r="5" spans="1:21" ht="43" customHeight="1" x14ac:dyDescent="0.35">
      <c r="A5" s="465"/>
      <c r="B5" s="599" t="s">
        <v>712</v>
      </c>
      <c r="C5" s="600"/>
      <c r="D5" s="600"/>
      <c r="E5" s="600"/>
      <c r="F5" s="600"/>
      <c r="G5" s="600"/>
      <c r="H5" s="475"/>
      <c r="I5" s="475"/>
      <c r="J5" s="475"/>
      <c r="K5" s="475"/>
      <c r="L5" s="475"/>
      <c r="M5" s="466"/>
      <c r="N5" s="466"/>
      <c r="O5" s="466"/>
      <c r="P5" s="466" t="s">
        <v>204</v>
      </c>
      <c r="Q5" s="476"/>
      <c r="R5" s="476"/>
      <c r="S5" s="468"/>
      <c r="T5" s="468"/>
      <c r="U5" s="468"/>
    </row>
    <row r="6" spans="1:21" ht="18" customHeight="1" x14ac:dyDescent="0.35">
      <c r="A6" s="465"/>
      <c r="B6" s="601" t="s">
        <v>622</v>
      </c>
      <c r="C6" s="602"/>
      <c r="D6" s="602"/>
      <c r="E6" s="466"/>
      <c r="F6" s="475"/>
      <c r="G6" s="475"/>
      <c r="H6" s="475"/>
      <c r="I6" s="475"/>
      <c r="J6" s="475"/>
      <c r="K6" s="475"/>
      <c r="L6" s="475"/>
      <c r="M6" s="466"/>
      <c r="N6" s="466"/>
      <c r="O6" s="466"/>
      <c r="P6" s="466" t="s">
        <v>204</v>
      </c>
      <c r="Q6" s="476"/>
      <c r="R6" s="476"/>
      <c r="S6" s="468"/>
      <c r="T6" s="468"/>
      <c r="U6" s="468"/>
    </row>
    <row r="7" spans="1:21" ht="15.5" x14ac:dyDescent="0.35">
      <c r="A7" s="465"/>
      <c r="B7" s="477"/>
      <c r="C7" s="466"/>
      <c r="D7" s="466"/>
      <c r="E7" s="466"/>
      <c r="F7" s="475"/>
      <c r="G7" s="475"/>
      <c r="H7" s="475"/>
      <c r="I7" s="475"/>
      <c r="J7" s="475"/>
      <c r="K7" s="475"/>
      <c r="L7" s="475"/>
      <c r="M7" s="466"/>
      <c r="N7" s="466"/>
      <c r="O7" s="466"/>
      <c r="P7" s="466" t="s">
        <v>204</v>
      </c>
      <c r="Q7" s="476"/>
      <c r="R7" s="476"/>
      <c r="S7" s="468"/>
      <c r="T7" s="468"/>
      <c r="U7" s="468"/>
    </row>
    <row r="8" spans="1:21" ht="15.5" x14ac:dyDescent="0.35">
      <c r="A8" s="465"/>
      <c r="B8" s="477"/>
      <c r="C8" s="466"/>
      <c r="D8" s="466"/>
      <c r="E8" s="466"/>
      <c r="F8" s="475"/>
      <c r="G8" s="475"/>
      <c r="H8" s="475"/>
      <c r="I8" s="475"/>
      <c r="J8" s="475"/>
      <c r="K8" s="475"/>
      <c r="L8" s="475"/>
      <c r="M8" s="466"/>
      <c r="N8" s="466"/>
      <c r="O8" s="466"/>
      <c r="P8" s="466" t="s">
        <v>204</v>
      </c>
      <c r="Q8" s="476"/>
      <c r="R8" s="476"/>
      <c r="S8" s="468"/>
      <c r="T8" s="468"/>
      <c r="U8" s="468"/>
    </row>
    <row r="9" spans="1:21" ht="15.5" x14ac:dyDescent="0.35">
      <c r="A9" s="465"/>
      <c r="B9" s="477"/>
      <c r="C9" s="466"/>
      <c r="D9" s="466"/>
      <c r="E9" s="466"/>
      <c r="F9" s="475"/>
      <c r="G9" s="475"/>
      <c r="H9" s="475"/>
      <c r="I9" s="475"/>
      <c r="J9" s="475"/>
      <c r="K9" s="475"/>
      <c r="L9" s="475"/>
      <c r="M9" s="466"/>
      <c r="N9" s="466"/>
      <c r="O9" s="466"/>
      <c r="P9" s="466" t="s">
        <v>204</v>
      </c>
      <c r="Q9" s="476"/>
      <c r="R9" s="476"/>
      <c r="S9" s="468"/>
      <c r="T9" s="468"/>
      <c r="U9" s="468"/>
    </row>
    <row r="10" spans="1:21" ht="15.5" x14ac:dyDescent="0.35">
      <c r="A10" s="465"/>
      <c r="B10" s="477"/>
      <c r="C10" s="466"/>
      <c r="D10" s="466"/>
      <c r="E10" s="466"/>
      <c r="F10" s="475"/>
      <c r="G10" s="475"/>
      <c r="H10" s="475"/>
      <c r="I10" s="475"/>
      <c r="J10" s="475"/>
      <c r="K10" s="475"/>
      <c r="L10" s="475"/>
      <c r="M10" s="466"/>
      <c r="N10" s="466"/>
      <c r="O10" s="466"/>
      <c r="P10" s="466" t="s">
        <v>204</v>
      </c>
      <c r="Q10" s="476"/>
      <c r="R10" s="476"/>
      <c r="S10" s="468"/>
      <c r="T10" s="468"/>
      <c r="U10" s="468"/>
    </row>
    <row r="11" spans="1:21" ht="15.5" x14ac:dyDescent="0.35">
      <c r="A11" s="465"/>
      <c r="B11" s="477"/>
      <c r="C11" s="466"/>
      <c r="D11" s="466"/>
      <c r="E11" s="466"/>
      <c r="F11" s="475"/>
      <c r="G11" s="475"/>
      <c r="H11" s="475"/>
      <c r="I11" s="475"/>
      <c r="J11" s="475"/>
      <c r="K11" s="475"/>
      <c r="L11" s="475"/>
      <c r="M11" s="466"/>
      <c r="N11" s="466"/>
      <c r="O11" s="466"/>
      <c r="P11" s="466" t="s">
        <v>204</v>
      </c>
      <c r="Q11" s="476"/>
      <c r="R11" s="476"/>
      <c r="S11" s="468"/>
      <c r="T11" s="468"/>
      <c r="U11" s="468"/>
    </row>
    <row r="12" spans="1:21" ht="15.5" x14ac:dyDescent="0.35">
      <c r="A12" s="465"/>
      <c r="B12" s="477"/>
      <c r="C12" s="466"/>
      <c r="D12" s="466"/>
      <c r="E12" s="466"/>
      <c r="F12" s="475"/>
      <c r="G12" s="475"/>
      <c r="H12" s="475"/>
      <c r="I12" s="475"/>
      <c r="J12" s="475"/>
      <c r="K12" s="475"/>
      <c r="L12" s="475"/>
      <c r="M12" s="466"/>
      <c r="N12" s="466"/>
      <c r="O12" s="466"/>
      <c r="P12" s="466" t="s">
        <v>204</v>
      </c>
      <c r="Q12" s="476"/>
      <c r="R12" s="476"/>
      <c r="S12" s="468"/>
      <c r="T12" s="468"/>
      <c r="U12" s="468"/>
    </row>
    <row r="13" spans="1:21" ht="15.5" x14ac:dyDescent="0.35">
      <c r="A13" s="465"/>
      <c r="B13" s="477"/>
      <c r="C13" s="466"/>
      <c r="D13" s="466"/>
      <c r="E13" s="466"/>
      <c r="F13" s="475"/>
      <c r="G13" s="475"/>
      <c r="H13" s="475"/>
      <c r="I13" s="475"/>
      <c r="J13" s="475"/>
      <c r="K13" s="475"/>
      <c r="L13" s="475"/>
      <c r="M13" s="466"/>
      <c r="N13" s="466"/>
      <c r="O13" s="466"/>
      <c r="P13" s="466" t="s">
        <v>204</v>
      </c>
      <c r="Q13" s="476"/>
      <c r="R13" s="476"/>
      <c r="S13" s="468"/>
      <c r="T13" s="468"/>
      <c r="U13" s="468"/>
    </row>
    <row r="14" spans="1:21" ht="15.5" x14ac:dyDescent="0.35">
      <c r="A14" s="465"/>
      <c r="B14" s="477"/>
      <c r="C14" s="466"/>
      <c r="D14" s="466"/>
      <c r="E14" s="466"/>
      <c r="F14" s="475"/>
      <c r="G14" s="475"/>
      <c r="H14" s="475"/>
      <c r="I14" s="475"/>
      <c r="J14" s="475"/>
      <c r="K14" s="475"/>
      <c r="L14" s="475"/>
      <c r="M14" s="466"/>
      <c r="N14" s="466"/>
      <c r="O14" s="466"/>
      <c r="P14" s="466" t="s">
        <v>204</v>
      </c>
      <c r="Q14" s="476"/>
      <c r="R14" s="476"/>
      <c r="S14" s="468"/>
      <c r="T14" s="468"/>
      <c r="U14" s="468"/>
    </row>
    <row r="15" spans="1:21" ht="15.5" x14ac:dyDescent="0.35">
      <c r="A15" s="465"/>
      <c r="B15" s="477"/>
      <c r="C15" s="466"/>
      <c r="D15" s="466"/>
      <c r="E15" s="466"/>
      <c r="F15" s="475"/>
      <c r="G15" s="475"/>
      <c r="H15" s="475"/>
      <c r="I15" s="475"/>
      <c r="J15" s="475"/>
      <c r="K15" s="475"/>
      <c r="L15" s="475"/>
      <c r="M15" s="466"/>
      <c r="N15" s="466"/>
      <c r="O15" s="466"/>
      <c r="P15" s="466" t="s">
        <v>204</v>
      </c>
      <c r="Q15" s="476"/>
      <c r="R15" s="476"/>
      <c r="S15" s="468"/>
      <c r="T15" s="468"/>
      <c r="U15" s="468"/>
    </row>
    <row r="16" spans="1:21" ht="15.5" x14ac:dyDescent="0.35">
      <c r="A16" s="465"/>
      <c r="B16" s="477"/>
      <c r="C16" s="466"/>
      <c r="D16" s="466"/>
      <c r="E16" s="466"/>
      <c r="F16" s="475"/>
      <c r="G16" s="475"/>
      <c r="H16" s="475"/>
      <c r="I16" s="475"/>
      <c r="J16" s="475"/>
      <c r="K16" s="475"/>
      <c r="L16" s="475"/>
      <c r="M16" s="466"/>
      <c r="N16" s="466"/>
      <c r="O16" s="466"/>
      <c r="P16" s="466" t="s">
        <v>204</v>
      </c>
      <c r="Q16" s="476"/>
      <c r="R16" s="476"/>
      <c r="S16" s="468"/>
      <c r="T16" s="468"/>
      <c r="U16" s="468"/>
    </row>
    <row r="17" spans="1:21" ht="15.5" x14ac:dyDescent="0.35">
      <c r="A17" s="465"/>
      <c r="B17" s="477"/>
      <c r="C17" s="466"/>
      <c r="D17" s="466"/>
      <c r="E17" s="466"/>
      <c r="F17" s="475"/>
      <c r="G17" s="475"/>
      <c r="H17" s="475"/>
      <c r="I17" s="475"/>
      <c r="J17" s="475"/>
      <c r="K17" s="475"/>
      <c r="L17" s="475"/>
      <c r="M17" s="466"/>
      <c r="N17" s="466"/>
      <c r="O17" s="466"/>
      <c r="P17" s="466" t="s">
        <v>204</v>
      </c>
      <c r="Q17" s="476"/>
      <c r="R17" s="476"/>
      <c r="S17" s="468"/>
      <c r="T17" s="468"/>
      <c r="U17" s="468"/>
    </row>
    <row r="18" spans="1:21" ht="15.5" x14ac:dyDescent="0.35">
      <c r="A18" s="465"/>
      <c r="B18" s="477"/>
      <c r="C18" s="466"/>
      <c r="D18" s="466"/>
      <c r="E18" s="466"/>
      <c r="F18" s="475"/>
      <c r="G18" s="475"/>
      <c r="H18" s="475"/>
      <c r="I18" s="475"/>
      <c r="J18" s="475"/>
      <c r="K18" s="475"/>
      <c r="L18" s="475"/>
      <c r="M18" s="466"/>
      <c r="N18" s="466"/>
      <c r="O18" s="466"/>
      <c r="P18" s="466" t="s">
        <v>204</v>
      </c>
      <c r="Q18" s="476"/>
      <c r="R18" s="476"/>
      <c r="S18" s="468"/>
      <c r="T18" s="468"/>
      <c r="U18" s="468"/>
    </row>
    <row r="19" spans="1:21" ht="15.5" x14ac:dyDescent="0.35">
      <c r="A19" s="465"/>
      <c r="B19" s="478"/>
      <c r="C19" s="479"/>
      <c r="D19" s="479"/>
      <c r="E19" s="479"/>
      <c r="F19" s="480"/>
      <c r="G19" s="480"/>
      <c r="H19" s="480"/>
      <c r="I19" s="480"/>
      <c r="J19" s="480"/>
      <c r="K19" s="480"/>
      <c r="L19" s="480"/>
      <c r="M19" s="479"/>
      <c r="N19" s="479"/>
      <c r="O19" s="479"/>
      <c r="P19" s="479" t="s">
        <v>204</v>
      </c>
      <c r="Q19" s="481"/>
      <c r="R19" s="481"/>
      <c r="S19" s="482"/>
      <c r="T19" s="482"/>
      <c r="U19" s="482"/>
    </row>
  </sheetData>
  <autoFilter ref="C3:S4" xr:uid="{00000000-0009-0000-0000-000003000000}"/>
  <mergeCells count="8">
    <mergeCell ref="B5:G5"/>
    <mergeCell ref="B6:D6"/>
    <mergeCell ref="C1:S1"/>
    <mergeCell ref="B2:E2"/>
    <mergeCell ref="F2:G2"/>
    <mergeCell ref="H2:I2"/>
    <mergeCell ref="K2:L2"/>
    <mergeCell ref="M2:U2"/>
  </mergeCells>
  <printOptions horizontalCentered="1" verticalCentered="1"/>
  <pageMargins left="0.23622047244094491" right="0.15748031496062992" top="0.31496062992125984" bottom="0.27559055118110237" header="0" footer="0"/>
  <pageSetup paperSize="66" fitToHeight="0" orientation="landscape"/>
  <headerFooter>
    <oddFooter>&amp;C&amp;A&amp;RPágina &amp;P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4E27D-03C3-42F6-8A94-2CDEBEFD908F}">
  <sheetPr>
    <tabColor rgb="FFA30D2A"/>
    <pageSetUpPr fitToPage="1"/>
  </sheetPr>
  <dimension ref="B1:K54"/>
  <sheetViews>
    <sheetView topLeftCell="B34" workbookViewId="0">
      <selection activeCell="J15" sqref="J15"/>
    </sheetView>
  </sheetViews>
  <sheetFormatPr baseColWidth="10" defaultColWidth="11.25" defaultRowHeight="15" customHeight="1" x14ac:dyDescent="0.35"/>
  <cols>
    <col min="1" max="1" width="11" style="348" customWidth="1"/>
    <col min="2" max="2" width="39.08203125" style="348" customWidth="1"/>
    <col min="3" max="3" width="31" style="348" customWidth="1"/>
    <col min="4" max="4" width="20.33203125" style="348" customWidth="1"/>
    <col min="5" max="6" width="16.75" style="348" customWidth="1"/>
    <col min="7" max="7" width="19.08203125" style="348" customWidth="1"/>
    <col min="8" max="8" width="18.75" style="348" customWidth="1"/>
    <col min="9" max="9" width="16.08203125" style="348" customWidth="1"/>
    <col min="10" max="10" width="21.58203125" style="348" customWidth="1"/>
    <col min="11" max="11" width="16.75" style="348" customWidth="1"/>
    <col min="12" max="12" width="21.25" style="348" customWidth="1"/>
    <col min="13" max="26" width="11" style="348" customWidth="1"/>
    <col min="27" max="16384" width="11.25" style="348"/>
  </cols>
  <sheetData>
    <row r="1" spans="2:8" ht="27" customHeight="1" x14ac:dyDescent="0.35">
      <c r="B1" s="624" t="s">
        <v>649</v>
      </c>
      <c r="C1" s="625"/>
      <c r="D1" s="625"/>
      <c r="E1" s="625"/>
      <c r="F1" s="625"/>
      <c r="G1" s="625"/>
      <c r="H1" s="626"/>
    </row>
    <row r="2" spans="2:8" ht="27" customHeight="1" x14ac:dyDescent="0.35">
      <c r="B2" s="627" t="s">
        <v>205</v>
      </c>
      <c r="C2" s="602"/>
      <c r="D2" s="602"/>
      <c r="E2" s="602"/>
      <c r="F2" s="602"/>
      <c r="G2" s="602"/>
      <c r="H2" s="616"/>
    </row>
    <row r="3" spans="2:8" ht="27" customHeight="1" x14ac:dyDescent="0.35">
      <c r="B3" s="628" t="s">
        <v>206</v>
      </c>
      <c r="C3" s="597"/>
      <c r="D3" s="597"/>
      <c r="E3" s="597"/>
      <c r="F3" s="597"/>
      <c r="G3" s="597"/>
      <c r="H3" s="629"/>
    </row>
    <row r="4" spans="2:8" ht="50.25" customHeight="1" x14ac:dyDescent="0.35">
      <c r="B4" s="490" t="s">
        <v>132</v>
      </c>
      <c r="C4" s="491" t="s">
        <v>207</v>
      </c>
      <c r="D4" s="491" t="s">
        <v>136</v>
      </c>
      <c r="E4" s="491" t="s">
        <v>208</v>
      </c>
      <c r="F4" s="492" t="s">
        <v>209</v>
      </c>
      <c r="G4" s="491" t="s">
        <v>612</v>
      </c>
      <c r="H4" s="493" t="s">
        <v>643</v>
      </c>
    </row>
    <row r="5" spans="2:8" s="498" customFormat="1" ht="37.5" x14ac:dyDescent="0.35">
      <c r="B5" s="494" t="s">
        <v>210</v>
      </c>
      <c r="C5" s="495" t="s">
        <v>659</v>
      </c>
      <c r="D5" s="496" t="s">
        <v>607</v>
      </c>
      <c r="E5" s="497">
        <v>10526163400</v>
      </c>
      <c r="F5" s="497">
        <v>8905555216</v>
      </c>
      <c r="G5" s="497">
        <v>1620608184</v>
      </c>
      <c r="H5" s="497">
        <f>+G5</f>
        <v>1620608184</v>
      </c>
    </row>
    <row r="6" spans="2:8" s="498" customFormat="1" ht="62.5" x14ac:dyDescent="0.35">
      <c r="B6" s="494" t="s">
        <v>211</v>
      </c>
      <c r="C6" s="495" t="s">
        <v>596</v>
      </c>
      <c r="D6" s="496" t="s">
        <v>212</v>
      </c>
      <c r="E6" s="497">
        <v>16981544661</v>
      </c>
      <c r="F6" s="497">
        <v>13691476227</v>
      </c>
      <c r="G6" s="497">
        <v>3290068434</v>
      </c>
      <c r="H6" s="497">
        <f t="shared" ref="H6:H14" si="0">+G6</f>
        <v>3290068434</v>
      </c>
    </row>
    <row r="7" spans="2:8" s="498" customFormat="1" ht="87.5" x14ac:dyDescent="0.35">
      <c r="B7" s="494" t="s">
        <v>633</v>
      </c>
      <c r="C7" s="495" t="s">
        <v>657</v>
      </c>
      <c r="D7" s="496" t="s">
        <v>624</v>
      </c>
      <c r="E7" s="497">
        <v>726180000</v>
      </c>
      <c r="F7" s="497">
        <v>486745512</v>
      </c>
      <c r="G7" s="497">
        <v>239434488</v>
      </c>
      <c r="H7" s="497">
        <f t="shared" si="0"/>
        <v>239434488</v>
      </c>
    </row>
    <row r="8" spans="2:8" s="498" customFormat="1" ht="50" x14ac:dyDescent="0.35">
      <c r="B8" s="494" t="s">
        <v>629</v>
      </c>
      <c r="C8" s="495" t="s">
        <v>658</v>
      </c>
      <c r="D8" s="496" t="s">
        <v>624</v>
      </c>
      <c r="E8" s="497">
        <v>587145000</v>
      </c>
      <c r="F8" s="497">
        <v>310217208</v>
      </c>
      <c r="G8" s="497">
        <v>276927792</v>
      </c>
      <c r="H8" s="497">
        <f t="shared" si="0"/>
        <v>276927792</v>
      </c>
    </row>
    <row r="9" spans="2:8" s="498" customFormat="1" ht="37.5" x14ac:dyDescent="0.35">
      <c r="B9" s="494" t="s">
        <v>650</v>
      </c>
      <c r="C9" s="495" t="s">
        <v>658</v>
      </c>
      <c r="D9" s="496" t="s">
        <v>651</v>
      </c>
      <c r="E9" s="497">
        <v>1259552842</v>
      </c>
      <c r="F9" s="497">
        <v>342557</v>
      </c>
      <c r="G9" s="497">
        <v>1259210285</v>
      </c>
      <c r="H9" s="497">
        <f t="shared" si="0"/>
        <v>1259210285</v>
      </c>
    </row>
    <row r="10" spans="2:8" s="498" customFormat="1" ht="50" x14ac:dyDescent="0.35">
      <c r="B10" s="494" t="s">
        <v>513</v>
      </c>
      <c r="C10" s="495" t="s">
        <v>597</v>
      </c>
      <c r="D10" s="496" t="s">
        <v>602</v>
      </c>
      <c r="E10" s="497">
        <v>959900000</v>
      </c>
      <c r="F10" s="497">
        <v>850515662</v>
      </c>
      <c r="G10" s="497">
        <v>109384338</v>
      </c>
      <c r="H10" s="497">
        <f t="shared" si="0"/>
        <v>109384338</v>
      </c>
    </row>
    <row r="11" spans="2:8" s="498" customFormat="1" ht="50" x14ac:dyDescent="0.35">
      <c r="B11" s="494" t="s">
        <v>592</v>
      </c>
      <c r="C11" s="495" t="s">
        <v>597</v>
      </c>
      <c r="D11" s="496" t="s">
        <v>602</v>
      </c>
      <c r="E11" s="497">
        <v>290000000</v>
      </c>
      <c r="F11" s="497">
        <v>287127075</v>
      </c>
      <c r="G11" s="497">
        <v>2872925</v>
      </c>
      <c r="H11" s="497">
        <f t="shared" si="0"/>
        <v>2872925</v>
      </c>
    </row>
    <row r="12" spans="2:8" s="498" customFormat="1" ht="37.5" x14ac:dyDescent="0.35">
      <c r="B12" s="494" t="s">
        <v>593</v>
      </c>
      <c r="C12" s="495" t="s">
        <v>598</v>
      </c>
      <c r="D12" s="496" t="s">
        <v>603</v>
      </c>
      <c r="E12" s="497">
        <v>512213470</v>
      </c>
      <c r="F12" s="497">
        <v>502457470</v>
      </c>
      <c r="G12" s="497">
        <v>9756000</v>
      </c>
      <c r="H12" s="497">
        <f t="shared" si="0"/>
        <v>9756000</v>
      </c>
    </row>
    <row r="13" spans="2:8" s="498" customFormat="1" ht="25" x14ac:dyDescent="0.35">
      <c r="B13" s="494" t="s">
        <v>652</v>
      </c>
      <c r="C13" s="495" t="s">
        <v>596</v>
      </c>
      <c r="D13" s="496" t="s">
        <v>653</v>
      </c>
      <c r="E13" s="497">
        <v>126140000</v>
      </c>
      <c r="F13" s="497">
        <v>54239896</v>
      </c>
      <c r="G13" s="497">
        <v>71900104</v>
      </c>
      <c r="H13" s="497">
        <f t="shared" si="0"/>
        <v>71900104</v>
      </c>
    </row>
    <row r="14" spans="2:8" s="498" customFormat="1" ht="50" x14ac:dyDescent="0.35">
      <c r="B14" s="494" t="s">
        <v>594</v>
      </c>
      <c r="C14" s="495" t="s">
        <v>599</v>
      </c>
      <c r="D14" s="496" t="s">
        <v>560</v>
      </c>
      <c r="E14" s="497">
        <v>417500000</v>
      </c>
      <c r="F14" s="497">
        <v>146166856</v>
      </c>
      <c r="G14" s="497">
        <v>271333144</v>
      </c>
      <c r="H14" s="497">
        <f t="shared" si="0"/>
        <v>271333144</v>
      </c>
    </row>
    <row r="15" spans="2:8" s="498" customFormat="1" ht="62.5" x14ac:dyDescent="0.35">
      <c r="B15" s="494" t="s">
        <v>514</v>
      </c>
      <c r="C15" s="495" t="s">
        <v>600</v>
      </c>
      <c r="D15" s="496" t="s">
        <v>604</v>
      </c>
      <c r="E15" s="497">
        <v>100000300000</v>
      </c>
      <c r="F15" s="497">
        <v>30247305380</v>
      </c>
      <c r="G15" s="497">
        <v>69752994620</v>
      </c>
      <c r="H15" s="497">
        <v>60969466696</v>
      </c>
    </row>
    <row r="16" spans="2:8" s="498" customFormat="1" ht="37.5" x14ac:dyDescent="0.35">
      <c r="B16" s="494" t="s">
        <v>515</v>
      </c>
      <c r="C16" s="495" t="s">
        <v>596</v>
      </c>
      <c r="D16" s="496" t="s">
        <v>604</v>
      </c>
      <c r="E16" s="497">
        <v>101566718674</v>
      </c>
      <c r="F16" s="497">
        <v>10712387304</v>
      </c>
      <c r="G16" s="497">
        <v>90854331370</v>
      </c>
      <c r="H16" s="497">
        <f>+G16</f>
        <v>90854331370</v>
      </c>
    </row>
    <row r="17" spans="2:11" s="498" customFormat="1" ht="50" x14ac:dyDescent="0.35">
      <c r="B17" s="494" t="s">
        <v>516</v>
      </c>
      <c r="C17" s="495" t="s">
        <v>601</v>
      </c>
      <c r="D17" s="496" t="s">
        <v>604</v>
      </c>
      <c r="E17" s="497">
        <v>10927413799</v>
      </c>
      <c r="F17" s="497">
        <v>4427882101</v>
      </c>
      <c r="G17" s="497">
        <v>6499531698</v>
      </c>
      <c r="H17" s="497">
        <f>+G17</f>
        <v>6499531698</v>
      </c>
    </row>
    <row r="18" spans="2:11" s="498" customFormat="1" ht="25" x14ac:dyDescent="0.35">
      <c r="B18" s="494" t="s">
        <v>595</v>
      </c>
      <c r="C18" s="495" t="s">
        <v>599</v>
      </c>
      <c r="D18" s="496" t="s">
        <v>604</v>
      </c>
      <c r="E18" s="497">
        <v>1546730604</v>
      </c>
      <c r="F18" s="497">
        <v>818902622</v>
      </c>
      <c r="G18" s="497">
        <v>727827982</v>
      </c>
      <c r="H18" s="497">
        <f>+G18</f>
        <v>727827982</v>
      </c>
    </row>
    <row r="19" spans="2:11" s="498" customFormat="1" ht="25" x14ac:dyDescent="0.35">
      <c r="B19" s="494" t="s">
        <v>638</v>
      </c>
      <c r="C19" s="495" t="s">
        <v>599</v>
      </c>
      <c r="D19" s="496" t="s">
        <v>654</v>
      </c>
      <c r="E19" s="497">
        <v>81637135348</v>
      </c>
      <c r="F19" s="497">
        <v>4799730293</v>
      </c>
      <c r="G19" s="497">
        <v>76837405055</v>
      </c>
      <c r="H19" s="497">
        <v>62413501733.05172</v>
      </c>
    </row>
    <row r="20" spans="2:11" s="498" customFormat="1" ht="15.5" x14ac:dyDescent="0.35">
      <c r="B20" s="499" t="s">
        <v>661</v>
      </c>
      <c r="C20" s="500" t="s">
        <v>597</v>
      </c>
      <c r="D20" s="501" t="s">
        <v>663</v>
      </c>
      <c r="E20" s="502">
        <f>40000*5092.96909</f>
        <v>203718763.59999999</v>
      </c>
      <c r="F20" s="502">
        <f>+E20</f>
        <v>203718763.59999999</v>
      </c>
      <c r="G20" s="502">
        <f t="shared" ref="G20:H20" si="1">+F20</f>
        <v>203718763.59999999</v>
      </c>
      <c r="H20" s="502">
        <f t="shared" si="1"/>
        <v>203718763.59999999</v>
      </c>
    </row>
    <row r="21" spans="2:11" s="498" customFormat="1" ht="25" x14ac:dyDescent="0.35">
      <c r="B21" s="499" t="s">
        <v>662</v>
      </c>
      <c r="C21" s="500" t="s">
        <v>599</v>
      </c>
      <c r="D21" s="501" t="s">
        <v>660</v>
      </c>
      <c r="E21" s="502">
        <v>1820000000</v>
      </c>
      <c r="F21" s="502">
        <v>1820000000</v>
      </c>
      <c r="G21" s="502">
        <v>1820000000</v>
      </c>
      <c r="H21" s="502">
        <f>+G21</f>
        <v>1820000000</v>
      </c>
    </row>
    <row r="22" spans="2:11" ht="12" customHeight="1" x14ac:dyDescent="0.35">
      <c r="B22" s="619" t="s">
        <v>214</v>
      </c>
      <c r="C22" s="552"/>
      <c r="D22" s="552"/>
      <c r="E22" s="552"/>
      <c r="F22" s="553"/>
      <c r="G22" s="503">
        <f>SUM(G5:G21)</f>
        <v>253847305182.60001</v>
      </c>
      <c r="H22" s="503">
        <f>SUM(H5:H21)</f>
        <v>230639873936.65173</v>
      </c>
      <c r="I22" s="504"/>
      <c r="J22" s="505"/>
      <c r="K22" s="506"/>
    </row>
    <row r="23" spans="2:11" ht="12" customHeight="1" x14ac:dyDescent="0.35">
      <c r="B23" s="507"/>
      <c r="C23" s="508"/>
      <c r="D23" s="508"/>
      <c r="E23" s="509"/>
      <c r="F23" s="510"/>
      <c r="G23" s="511"/>
      <c r="H23" s="511"/>
      <c r="I23" s="511"/>
    </row>
    <row r="24" spans="2:11" ht="27" customHeight="1" x14ac:dyDescent="0.5">
      <c r="B24" s="620" t="s">
        <v>215</v>
      </c>
      <c r="C24" s="552"/>
      <c r="D24" s="552"/>
      <c r="E24" s="552"/>
      <c r="F24" s="552"/>
      <c r="G24" s="552"/>
      <c r="H24" s="621"/>
      <c r="I24" s="512"/>
    </row>
    <row r="25" spans="2:11" ht="12" customHeight="1" x14ac:dyDescent="0.35">
      <c r="B25" s="630" t="s">
        <v>132</v>
      </c>
      <c r="C25" s="553"/>
      <c r="D25" s="631" t="s">
        <v>207</v>
      </c>
      <c r="E25" s="553"/>
      <c r="F25" s="491" t="s">
        <v>136</v>
      </c>
      <c r="G25" s="491" t="s">
        <v>645</v>
      </c>
      <c r="H25" s="493" t="s">
        <v>578</v>
      </c>
    </row>
    <row r="26" spans="2:11" ht="80.25" customHeight="1" x14ac:dyDescent="0.35">
      <c r="B26" s="622" t="s">
        <v>216</v>
      </c>
      <c r="C26" s="553"/>
      <c r="D26" s="623" t="s">
        <v>655</v>
      </c>
      <c r="E26" s="553"/>
      <c r="F26" s="513" t="s">
        <v>217</v>
      </c>
      <c r="G26" s="514">
        <v>8200000000</v>
      </c>
      <c r="H26" s="515">
        <f t="shared" ref="H26:H27" si="2">+G26</f>
        <v>8200000000</v>
      </c>
    </row>
    <row r="27" spans="2:11" ht="64.5" customHeight="1" x14ac:dyDescent="0.35">
      <c r="B27" s="622" t="s">
        <v>218</v>
      </c>
      <c r="C27" s="553"/>
      <c r="D27" s="623" t="s">
        <v>219</v>
      </c>
      <c r="E27" s="553"/>
      <c r="F27" s="513" t="s">
        <v>217</v>
      </c>
      <c r="G27" s="514">
        <v>1200000000</v>
      </c>
      <c r="H27" s="515">
        <f t="shared" si="2"/>
        <v>1200000000</v>
      </c>
    </row>
    <row r="28" spans="2:11" ht="12" customHeight="1" x14ac:dyDescent="0.35">
      <c r="B28" s="619" t="s">
        <v>214</v>
      </c>
      <c r="C28" s="552"/>
      <c r="D28" s="552"/>
      <c r="E28" s="552"/>
      <c r="F28" s="553"/>
      <c r="G28" s="516">
        <f t="shared" ref="G28:H28" si="3">SUM(G26:G27)</f>
        <v>9400000000</v>
      </c>
      <c r="H28" s="517">
        <f t="shared" si="3"/>
        <v>9400000000</v>
      </c>
    </row>
    <row r="29" spans="2:11" ht="28.5" customHeight="1" x14ac:dyDescent="0.5">
      <c r="B29" s="620" t="s">
        <v>220</v>
      </c>
      <c r="C29" s="552"/>
      <c r="D29" s="552"/>
      <c r="E29" s="552"/>
      <c r="F29" s="552"/>
      <c r="G29" s="552"/>
      <c r="H29" s="621"/>
    </row>
    <row r="30" spans="2:11" ht="12" customHeight="1" x14ac:dyDescent="0.35">
      <c r="B30" s="617" t="s">
        <v>221</v>
      </c>
      <c r="C30" s="552"/>
      <c r="D30" s="552"/>
      <c r="E30" s="553"/>
      <c r="F30" s="518" t="s">
        <v>222</v>
      </c>
      <c r="G30" s="519" t="s">
        <v>645</v>
      </c>
      <c r="H30" s="493" t="s">
        <v>578</v>
      </c>
    </row>
    <row r="31" spans="2:11" ht="19.5" customHeight="1" x14ac:dyDescent="0.35">
      <c r="B31" s="618" t="s">
        <v>223</v>
      </c>
      <c r="C31" s="552"/>
      <c r="D31" s="552"/>
      <c r="E31" s="553"/>
      <c r="F31" s="520" t="s">
        <v>224</v>
      </c>
      <c r="G31" s="521">
        <v>16599855703</v>
      </c>
      <c r="H31" s="522">
        <f>+G31</f>
        <v>16599855703</v>
      </c>
    </row>
    <row r="32" spans="2:11" ht="12" customHeight="1" x14ac:dyDescent="0.35">
      <c r="B32" s="619" t="s">
        <v>214</v>
      </c>
      <c r="C32" s="552"/>
      <c r="D32" s="552"/>
      <c r="E32" s="552"/>
      <c r="F32" s="553"/>
      <c r="G32" s="516">
        <f t="shared" ref="G32:H32" si="4">SUM(G31)</f>
        <v>16599855703</v>
      </c>
      <c r="H32" s="517">
        <f t="shared" si="4"/>
        <v>16599855703</v>
      </c>
    </row>
    <row r="33" spans="2:10" ht="24.65" customHeight="1" x14ac:dyDescent="0.5">
      <c r="B33" s="620" t="s">
        <v>225</v>
      </c>
      <c r="C33" s="552"/>
      <c r="D33" s="552"/>
      <c r="E33" s="552"/>
      <c r="F33" s="552"/>
      <c r="G33" s="552"/>
      <c r="H33" s="621"/>
    </row>
    <row r="34" spans="2:10" ht="12" customHeight="1" x14ac:dyDescent="0.35">
      <c r="B34" s="617" t="s">
        <v>221</v>
      </c>
      <c r="C34" s="552"/>
      <c r="D34" s="552"/>
      <c r="E34" s="553"/>
      <c r="F34" s="518" t="s">
        <v>222</v>
      </c>
      <c r="G34" s="519" t="s">
        <v>645</v>
      </c>
      <c r="H34" s="493" t="s">
        <v>578</v>
      </c>
    </row>
    <row r="35" spans="2:10" ht="20.5" customHeight="1" x14ac:dyDescent="0.35">
      <c r="B35" s="618" t="s">
        <v>226</v>
      </c>
      <c r="C35" s="552"/>
      <c r="D35" s="552"/>
      <c r="E35" s="553"/>
      <c r="F35" s="520" t="s">
        <v>227</v>
      </c>
      <c r="G35" s="521">
        <v>50000000</v>
      </c>
      <c r="H35" s="522">
        <v>50000000</v>
      </c>
    </row>
    <row r="36" spans="2:10" ht="12" customHeight="1" x14ac:dyDescent="0.35">
      <c r="B36" s="614"/>
      <c r="C36" s="552"/>
      <c r="D36" s="552"/>
      <c r="E36" s="552"/>
      <c r="F36" s="553"/>
      <c r="G36" s="523">
        <f t="shared" ref="G36:H36" si="5">SUM(G35)</f>
        <v>50000000</v>
      </c>
      <c r="H36" s="523">
        <f t="shared" si="5"/>
        <v>50000000</v>
      </c>
    </row>
    <row r="40" spans="2:10" ht="21" customHeight="1" thickBot="1" x14ac:dyDescent="0.55000000000000004">
      <c r="B40" s="615" t="s">
        <v>644</v>
      </c>
      <c r="C40" s="602"/>
      <c r="D40" s="602"/>
      <c r="E40" s="602"/>
      <c r="F40" s="602"/>
      <c r="G40" s="602"/>
      <c r="H40" s="616"/>
      <c r="I40" s="524"/>
      <c r="J40" s="524"/>
    </row>
    <row r="41" spans="2:10" ht="31" x14ac:dyDescent="0.35">
      <c r="B41" s="609" t="s">
        <v>228</v>
      </c>
      <c r="C41" s="610"/>
      <c r="D41" s="610"/>
      <c r="E41" s="610"/>
      <c r="F41" s="611"/>
      <c r="G41" s="525" t="s">
        <v>645</v>
      </c>
      <c r="H41" s="526" t="s">
        <v>643</v>
      </c>
      <c r="I41" s="524"/>
      <c r="J41" s="524"/>
    </row>
    <row r="42" spans="2:10" ht="15.5" x14ac:dyDescent="0.35">
      <c r="B42" s="612" t="s">
        <v>229</v>
      </c>
      <c r="C42" s="552"/>
      <c r="D42" s="552"/>
      <c r="E42" s="552"/>
      <c r="F42" s="553"/>
      <c r="G42" s="527">
        <f>+G22</f>
        <v>253847305182.60001</v>
      </c>
      <c r="H42" s="528">
        <f t="shared" ref="H42" si="6">+H22</f>
        <v>230639873936.65173</v>
      </c>
      <c r="I42" s="524"/>
      <c r="J42" s="529"/>
    </row>
    <row r="43" spans="2:10" ht="15.5" x14ac:dyDescent="0.35">
      <c r="B43" s="612" t="s">
        <v>230</v>
      </c>
      <c r="C43" s="552"/>
      <c r="D43" s="552"/>
      <c r="E43" s="552"/>
      <c r="F43" s="553"/>
      <c r="G43" s="527">
        <f t="shared" ref="G43:H43" si="7">+G28</f>
        <v>9400000000</v>
      </c>
      <c r="H43" s="528">
        <f t="shared" si="7"/>
        <v>9400000000</v>
      </c>
      <c r="I43" s="524"/>
      <c r="J43" s="524"/>
    </row>
    <row r="44" spans="2:10" ht="15.5" x14ac:dyDescent="0.35">
      <c r="B44" s="612" t="s">
        <v>231</v>
      </c>
      <c r="C44" s="552"/>
      <c r="D44" s="552"/>
      <c r="E44" s="552"/>
      <c r="F44" s="553"/>
      <c r="G44" s="527">
        <f>+G32</f>
        <v>16599855703</v>
      </c>
      <c r="H44" s="528">
        <f t="shared" ref="H44" si="8">+H32</f>
        <v>16599855703</v>
      </c>
      <c r="I44" s="524"/>
      <c r="J44" s="529"/>
    </row>
    <row r="45" spans="2:10" ht="15.5" x14ac:dyDescent="0.35">
      <c r="B45" s="605" t="s">
        <v>232</v>
      </c>
      <c r="C45" s="552"/>
      <c r="D45" s="552"/>
      <c r="E45" s="552"/>
      <c r="F45" s="553"/>
      <c r="G45" s="527">
        <f t="shared" ref="G45:H45" si="9">+G36</f>
        <v>50000000</v>
      </c>
      <c r="H45" s="528">
        <f t="shared" si="9"/>
        <v>50000000</v>
      </c>
      <c r="I45" s="524"/>
      <c r="J45" s="524"/>
    </row>
    <row r="46" spans="2:10" ht="16" thickBot="1" x14ac:dyDescent="0.4">
      <c r="B46" s="606" t="s">
        <v>656</v>
      </c>
      <c r="C46" s="607"/>
      <c r="D46" s="607"/>
      <c r="E46" s="607"/>
      <c r="F46" s="608"/>
      <c r="G46" s="530">
        <f t="shared" ref="G46:H46" si="10">SUM(G42:G45)</f>
        <v>279897160885.59998</v>
      </c>
      <c r="H46" s="531">
        <f t="shared" si="10"/>
        <v>256689729639.65173</v>
      </c>
      <c r="I46" s="524"/>
      <c r="J46" s="524"/>
    </row>
    <row r="47" spans="2:10" ht="31" x14ac:dyDescent="0.35">
      <c r="B47" s="609" t="s">
        <v>605</v>
      </c>
      <c r="C47" s="610"/>
      <c r="D47" s="610"/>
      <c r="E47" s="610"/>
      <c r="F47" s="611"/>
      <c r="G47" s="525" t="s">
        <v>646</v>
      </c>
      <c r="H47" s="526" t="s">
        <v>647</v>
      </c>
      <c r="I47" s="524"/>
      <c r="J47" s="524"/>
    </row>
    <row r="48" spans="2:10" ht="16.5" customHeight="1" x14ac:dyDescent="0.35">
      <c r="B48" s="612" t="s">
        <v>606</v>
      </c>
      <c r="C48" s="552"/>
      <c r="D48" s="552"/>
      <c r="E48" s="552"/>
      <c r="F48" s="553"/>
      <c r="G48" s="527">
        <v>63061403</v>
      </c>
      <c r="H48" s="528">
        <f>+G48</f>
        <v>63061403</v>
      </c>
      <c r="I48" s="524"/>
      <c r="J48" s="524"/>
    </row>
    <row r="49" spans="2:11" ht="16" thickBot="1" x14ac:dyDescent="0.4">
      <c r="B49" s="613" t="s">
        <v>713</v>
      </c>
      <c r="C49" s="607"/>
      <c r="D49" s="607"/>
      <c r="E49" s="607"/>
      <c r="F49" s="608"/>
      <c r="G49" s="532">
        <f>+G46+G48</f>
        <v>279960222288.59998</v>
      </c>
      <c r="H49" s="532">
        <f>+H46+H48</f>
        <v>256752791042.65173</v>
      </c>
      <c r="I49" s="524"/>
      <c r="J49" s="533"/>
      <c r="K49" s="504"/>
    </row>
    <row r="50" spans="2:11" ht="15.5" x14ac:dyDescent="0.35">
      <c r="B50" s="534" t="s">
        <v>714</v>
      </c>
      <c r="C50" s="535"/>
      <c r="D50" s="535"/>
      <c r="E50" s="535"/>
      <c r="F50" s="535"/>
      <c r="G50" s="535"/>
      <c r="H50" s="535"/>
      <c r="I50" s="524"/>
      <c r="J50" s="524"/>
      <c r="K50" s="536"/>
    </row>
    <row r="51" spans="2:11" ht="15.5" x14ac:dyDescent="0.35"/>
    <row r="52" spans="2:11" ht="15.5" x14ac:dyDescent="0.35"/>
    <row r="53" spans="2:11" ht="15.5" x14ac:dyDescent="0.35"/>
    <row r="54" spans="2:11" ht="15.5" x14ac:dyDescent="0.35"/>
  </sheetData>
  <mergeCells count="30">
    <mergeCell ref="B29:H29"/>
    <mergeCell ref="B1:H1"/>
    <mergeCell ref="B2:H2"/>
    <mergeCell ref="B3:H3"/>
    <mergeCell ref="B22:F22"/>
    <mergeCell ref="B24:H24"/>
    <mergeCell ref="B25:C25"/>
    <mergeCell ref="D25:E25"/>
    <mergeCell ref="B26:C26"/>
    <mergeCell ref="D26:E26"/>
    <mergeCell ref="B27:C27"/>
    <mergeCell ref="D27:E27"/>
    <mergeCell ref="B28:F28"/>
    <mergeCell ref="B44:F44"/>
    <mergeCell ref="B30:E30"/>
    <mergeCell ref="B31:E31"/>
    <mergeCell ref="B32:F32"/>
    <mergeCell ref="B33:H33"/>
    <mergeCell ref="B34:E34"/>
    <mergeCell ref="B35:E35"/>
    <mergeCell ref="B36:F36"/>
    <mergeCell ref="B40:H40"/>
    <mergeCell ref="B41:F41"/>
    <mergeCell ref="B42:F42"/>
    <mergeCell ref="B43:F43"/>
    <mergeCell ref="B45:F45"/>
    <mergeCell ref="B46:F46"/>
    <mergeCell ref="B47:F47"/>
    <mergeCell ref="B48:F48"/>
    <mergeCell ref="B49:F49"/>
  </mergeCells>
  <pageMargins left="0.23622047244094491" right="0.23622047244094491" top="0.74803149606299213" bottom="0.74803149606299213" header="0" footer="0"/>
  <pageSetup fitToHeight="0" orientation="landscape"/>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AJ80"/>
  <sheetViews>
    <sheetView workbookViewId="0"/>
  </sheetViews>
  <sheetFormatPr baseColWidth="10" defaultColWidth="11.25" defaultRowHeight="15" customHeight="1" x14ac:dyDescent="0.35"/>
  <cols>
    <col min="1" max="1" width="1.75" customWidth="1"/>
    <col min="2" max="2" width="53.58203125" customWidth="1"/>
    <col min="3" max="3" width="31.33203125" customWidth="1"/>
    <col min="4" max="4" width="25" customWidth="1"/>
    <col min="5" max="5" width="29.33203125" customWidth="1"/>
    <col min="6" max="6" width="25" customWidth="1"/>
    <col min="7" max="7" width="7" customWidth="1"/>
    <col min="8" max="20" width="26.75" customWidth="1"/>
    <col min="21" max="21" width="22.58203125" customWidth="1"/>
    <col min="22" max="22" width="22.25" customWidth="1"/>
    <col min="23" max="23" width="25.75" customWidth="1"/>
    <col min="24" max="24" width="28.33203125" customWidth="1"/>
    <col min="25" max="25" width="23.75" customWidth="1"/>
    <col min="26" max="26" width="25" customWidth="1"/>
    <col min="27" max="28" width="32.75" customWidth="1"/>
    <col min="29" max="29" width="54.08203125" customWidth="1"/>
    <col min="30" max="34" width="15" customWidth="1"/>
    <col min="35" max="35" width="15.25" customWidth="1"/>
    <col min="36" max="36" width="12" customWidth="1"/>
  </cols>
  <sheetData>
    <row r="4" spans="2:36" ht="125.25" customHeight="1" x14ac:dyDescent="0.35">
      <c r="B4" s="3"/>
      <c r="C4" s="632" t="s">
        <v>233</v>
      </c>
      <c r="D4" s="633"/>
      <c r="E4" s="633"/>
      <c r="F4" s="633"/>
      <c r="G4" s="633"/>
      <c r="H4" s="633"/>
      <c r="I4" s="633"/>
      <c r="J4" s="633"/>
      <c r="K4" s="633"/>
      <c r="L4" s="633"/>
      <c r="M4" s="633"/>
      <c r="N4" s="633"/>
      <c r="O4" s="633"/>
      <c r="P4" s="633"/>
      <c r="Q4" s="633"/>
      <c r="R4" s="633"/>
      <c r="S4" s="633"/>
      <c r="T4" s="633"/>
      <c r="U4" s="633"/>
      <c r="V4" s="633"/>
      <c r="W4" s="633"/>
      <c r="X4" s="634"/>
      <c r="Y4" s="635" t="s">
        <v>204</v>
      </c>
      <c r="Z4" s="633"/>
      <c r="AA4" s="633"/>
      <c r="AB4" s="633"/>
      <c r="AC4" s="634"/>
      <c r="AD4" s="2"/>
      <c r="AE4" s="2"/>
      <c r="AF4" s="2"/>
      <c r="AG4" s="2"/>
      <c r="AH4" s="2"/>
      <c r="AI4" s="2"/>
      <c r="AJ4" s="2"/>
    </row>
    <row r="5" spans="2:36" ht="24.75" customHeight="1" x14ac:dyDescent="0.35">
      <c r="B5" s="4" t="s">
        <v>234</v>
      </c>
      <c r="C5" s="632" t="s">
        <v>235</v>
      </c>
      <c r="D5" s="633"/>
      <c r="E5" s="633"/>
      <c r="F5" s="633"/>
      <c r="G5" s="633"/>
      <c r="H5" s="633"/>
      <c r="I5" s="633"/>
      <c r="J5" s="633"/>
      <c r="K5" s="633"/>
      <c r="L5" s="633"/>
      <c r="M5" s="633"/>
      <c r="N5" s="633"/>
      <c r="O5" s="633"/>
      <c r="P5" s="633"/>
      <c r="Q5" s="633"/>
      <c r="R5" s="633"/>
      <c r="S5" s="633"/>
      <c r="T5" s="633"/>
      <c r="U5" s="633"/>
      <c r="V5" s="633"/>
      <c r="W5" s="633"/>
      <c r="X5" s="634"/>
      <c r="Y5" s="636" t="s">
        <v>236</v>
      </c>
      <c r="Z5" s="633"/>
      <c r="AA5" s="633"/>
      <c r="AB5" s="633"/>
      <c r="AC5" s="634"/>
      <c r="AD5" s="2"/>
      <c r="AE5" s="2"/>
      <c r="AF5" s="2"/>
      <c r="AG5" s="2"/>
      <c r="AH5" s="2"/>
      <c r="AI5" s="2"/>
      <c r="AJ5" s="2"/>
    </row>
    <row r="6" spans="2:36" ht="40.5" customHeight="1" x14ac:dyDescent="0.35">
      <c r="B6" s="5" t="s">
        <v>4</v>
      </c>
      <c r="C6" s="637" t="s">
        <v>237</v>
      </c>
      <c r="D6" s="633"/>
      <c r="E6" s="633"/>
      <c r="F6" s="633"/>
      <c r="G6" s="633"/>
      <c r="H6" s="633"/>
      <c r="I6" s="633"/>
      <c r="J6" s="633"/>
      <c r="K6" s="633"/>
      <c r="L6" s="633"/>
      <c r="M6" s="633"/>
      <c r="N6" s="633"/>
      <c r="O6" s="633"/>
      <c r="P6" s="633"/>
      <c r="Q6" s="633"/>
      <c r="R6" s="633"/>
      <c r="S6" s="633"/>
      <c r="T6" s="633"/>
      <c r="U6" s="633"/>
      <c r="V6" s="633"/>
      <c r="W6" s="633"/>
      <c r="X6" s="634"/>
      <c r="Y6" s="6" t="s">
        <v>6</v>
      </c>
      <c r="Z6" s="7">
        <v>2021</v>
      </c>
      <c r="AA6" s="8"/>
      <c r="AB6" s="9"/>
      <c r="AC6" s="10"/>
      <c r="AD6" s="2"/>
      <c r="AE6" s="2"/>
      <c r="AF6" s="2"/>
      <c r="AG6" s="2"/>
      <c r="AH6" s="2"/>
      <c r="AI6" s="2"/>
      <c r="AJ6" s="2"/>
    </row>
    <row r="7" spans="2:36" ht="40.5" customHeight="1" x14ac:dyDescent="0.35">
      <c r="B7" s="11" t="s">
        <v>7</v>
      </c>
      <c r="C7" s="638" t="s">
        <v>238</v>
      </c>
      <c r="D7" s="639"/>
      <c r="E7" s="639"/>
      <c r="F7" s="639"/>
      <c r="G7" s="639"/>
      <c r="H7" s="639"/>
      <c r="I7" s="639"/>
      <c r="J7" s="639"/>
      <c r="K7" s="639"/>
      <c r="L7" s="639"/>
      <c r="M7" s="639"/>
      <c r="N7" s="639"/>
      <c r="O7" s="639"/>
      <c r="P7" s="639"/>
      <c r="Q7" s="639"/>
      <c r="R7" s="639"/>
      <c r="S7" s="639"/>
      <c r="T7" s="639"/>
      <c r="U7" s="639"/>
      <c r="V7" s="639"/>
      <c r="W7" s="639"/>
      <c r="X7" s="640"/>
      <c r="Y7" s="12" t="s">
        <v>8</v>
      </c>
      <c r="Z7" s="13"/>
      <c r="AA7" s="14"/>
      <c r="AB7" s="15" t="s">
        <v>9</v>
      </c>
      <c r="AC7" s="16">
        <v>11534355274</v>
      </c>
      <c r="AD7" s="2"/>
      <c r="AE7" s="2"/>
      <c r="AF7" s="2"/>
      <c r="AG7" s="2"/>
      <c r="AH7" s="2"/>
      <c r="AI7" s="2"/>
      <c r="AJ7" s="2"/>
    </row>
    <row r="8" spans="2:36" ht="37.5" customHeight="1" x14ac:dyDescent="0.35">
      <c r="B8" s="17" t="s">
        <v>10</v>
      </c>
      <c r="C8" s="641" t="s">
        <v>239</v>
      </c>
      <c r="D8" s="642"/>
      <c r="E8" s="642"/>
      <c r="F8" s="642"/>
      <c r="G8" s="642"/>
      <c r="H8" s="642"/>
      <c r="I8" s="642"/>
      <c r="J8" s="642"/>
      <c r="K8" s="642"/>
      <c r="L8" s="642"/>
      <c r="M8" s="642"/>
      <c r="N8" s="642"/>
      <c r="O8" s="642"/>
      <c r="P8" s="642"/>
      <c r="Q8" s="642"/>
      <c r="R8" s="642"/>
      <c r="S8" s="642"/>
      <c r="T8" s="642"/>
      <c r="U8" s="642"/>
      <c r="V8" s="642"/>
      <c r="W8" s="642"/>
      <c r="X8" s="643"/>
      <c r="Y8" s="18" t="s">
        <v>12</v>
      </c>
      <c r="Z8" s="19"/>
      <c r="AA8" s="20"/>
      <c r="AB8" s="21"/>
      <c r="AC8" s="22"/>
      <c r="AD8" s="2"/>
      <c r="AE8" s="2"/>
      <c r="AF8" s="2"/>
      <c r="AG8" s="2"/>
      <c r="AH8" s="2"/>
      <c r="AI8" s="2"/>
      <c r="AJ8" s="2"/>
    </row>
    <row r="9" spans="2:36" ht="138" customHeight="1" x14ac:dyDescent="0.35">
      <c r="B9" s="23"/>
      <c r="C9" s="644" t="s">
        <v>240</v>
      </c>
      <c r="D9" s="633"/>
      <c r="E9" s="633"/>
      <c r="F9" s="634"/>
      <c r="G9" s="24"/>
      <c r="H9" s="644" t="s">
        <v>241</v>
      </c>
      <c r="I9" s="633"/>
      <c r="J9" s="633"/>
      <c r="K9" s="633"/>
      <c r="L9" s="634"/>
      <c r="M9" s="644" t="s">
        <v>242</v>
      </c>
      <c r="N9" s="633"/>
      <c r="O9" s="633"/>
      <c r="P9" s="633"/>
      <c r="Q9" s="633"/>
      <c r="R9" s="633"/>
      <c r="S9" s="633"/>
      <c r="T9" s="634"/>
      <c r="U9" s="644" t="s">
        <v>243</v>
      </c>
      <c r="V9" s="634"/>
      <c r="W9" s="645" t="s">
        <v>244</v>
      </c>
      <c r="X9" s="634"/>
      <c r="Y9" s="653" t="s">
        <v>245</v>
      </c>
      <c r="Z9" s="633"/>
      <c r="AA9" s="634"/>
      <c r="AB9" s="25" t="s">
        <v>246</v>
      </c>
      <c r="AC9" s="26" t="s">
        <v>13</v>
      </c>
      <c r="AD9" s="27"/>
      <c r="AE9" s="27"/>
      <c r="AF9" s="27"/>
      <c r="AG9" s="2"/>
      <c r="AH9" s="2"/>
      <c r="AI9" s="2"/>
      <c r="AJ9" s="2"/>
    </row>
    <row r="10" spans="2:36" ht="48" customHeight="1" x14ac:dyDescent="0.35">
      <c r="B10" s="649" t="s">
        <v>14</v>
      </c>
      <c r="C10" s="28" t="s">
        <v>15</v>
      </c>
      <c r="D10" s="29" t="s">
        <v>16</v>
      </c>
      <c r="E10" s="29" t="s">
        <v>17</v>
      </c>
      <c r="F10" s="29" t="s">
        <v>18</v>
      </c>
      <c r="G10" s="29" t="s">
        <v>23</v>
      </c>
      <c r="H10" s="30" t="s">
        <v>107</v>
      </c>
      <c r="I10" s="30" t="s">
        <v>21</v>
      </c>
      <c r="J10" s="29" t="s">
        <v>61</v>
      </c>
      <c r="K10" s="31" t="s">
        <v>62</v>
      </c>
      <c r="L10" s="32" t="s">
        <v>22</v>
      </c>
      <c r="M10" s="28" t="s">
        <v>247</v>
      </c>
      <c r="N10" s="31" t="s">
        <v>248</v>
      </c>
      <c r="O10" s="28" t="s">
        <v>249</v>
      </c>
      <c r="P10" s="31" t="s">
        <v>250</v>
      </c>
      <c r="Q10" s="28" t="s">
        <v>251</v>
      </c>
      <c r="R10" s="31" t="s">
        <v>252</v>
      </c>
      <c r="S10" s="28" t="s">
        <v>253</v>
      </c>
      <c r="T10" s="31" t="s">
        <v>254</v>
      </c>
      <c r="U10" s="651" t="s">
        <v>30</v>
      </c>
      <c r="V10" s="640"/>
      <c r="W10" s="652" t="s">
        <v>32</v>
      </c>
      <c r="X10" s="640"/>
      <c r="Y10" s="33" t="s">
        <v>255</v>
      </c>
      <c r="Z10" s="34" t="s">
        <v>256</v>
      </c>
      <c r="AA10" s="35" t="s">
        <v>257</v>
      </c>
      <c r="AB10" s="36" t="s">
        <v>34</v>
      </c>
      <c r="AC10" s="37"/>
      <c r="AD10" s="27"/>
      <c r="AE10" s="27"/>
      <c r="AF10" s="27"/>
      <c r="AG10" s="2"/>
      <c r="AH10" s="2"/>
      <c r="AI10" s="2"/>
      <c r="AJ10" s="2"/>
    </row>
    <row r="11" spans="2:36" ht="60" customHeight="1" x14ac:dyDescent="0.35">
      <c r="B11" s="650"/>
      <c r="C11" s="38"/>
      <c r="D11" s="39"/>
      <c r="E11" s="39"/>
      <c r="F11" s="39"/>
      <c r="G11" s="39"/>
      <c r="H11" s="40"/>
      <c r="I11" s="40"/>
      <c r="J11" s="39"/>
      <c r="K11" s="41"/>
      <c r="L11" s="23"/>
      <c r="M11" s="38"/>
      <c r="N11" s="41"/>
      <c r="O11" s="38"/>
      <c r="P11" s="41"/>
      <c r="Q11" s="38"/>
      <c r="R11" s="41"/>
      <c r="S11" s="38"/>
      <c r="T11" s="41"/>
      <c r="U11" s="42" t="s">
        <v>258</v>
      </c>
      <c r="V11" s="43" t="s">
        <v>36</v>
      </c>
      <c r="W11" s="44" t="s">
        <v>41</v>
      </c>
      <c r="X11" s="45" t="s">
        <v>42</v>
      </c>
      <c r="Y11" s="46"/>
      <c r="Z11" s="47"/>
      <c r="AA11" s="48"/>
      <c r="AB11" s="49"/>
      <c r="AC11" s="50"/>
      <c r="AD11" s="27"/>
      <c r="AE11" s="27"/>
      <c r="AF11" s="27"/>
      <c r="AG11" s="2"/>
      <c r="AH11" s="2"/>
      <c r="AI11" s="2"/>
      <c r="AJ11" s="2"/>
    </row>
    <row r="12" spans="2:36" ht="74.25" customHeight="1" x14ac:dyDescent="0.35">
      <c r="B12" s="654" t="s">
        <v>259</v>
      </c>
      <c r="C12" s="51" t="s">
        <v>260</v>
      </c>
      <c r="D12" s="52" t="s">
        <v>261</v>
      </c>
      <c r="E12" s="53" t="s">
        <v>262</v>
      </c>
      <c r="F12" s="53" t="s">
        <v>263</v>
      </c>
      <c r="G12" s="54" t="s">
        <v>101</v>
      </c>
      <c r="H12" s="55" t="s">
        <v>264</v>
      </c>
      <c r="I12" s="53">
        <v>1</v>
      </c>
      <c r="J12" s="52" t="s">
        <v>265</v>
      </c>
      <c r="K12" s="52" t="s">
        <v>266</v>
      </c>
      <c r="L12" s="56" t="s">
        <v>267</v>
      </c>
      <c r="M12" s="57" t="s">
        <v>268</v>
      </c>
      <c r="N12" s="58">
        <v>0.25</v>
      </c>
      <c r="O12" s="57" t="s">
        <v>268</v>
      </c>
      <c r="P12" s="58">
        <v>0.25</v>
      </c>
      <c r="Q12" s="57" t="s">
        <v>268</v>
      </c>
      <c r="R12" s="59">
        <v>0.25</v>
      </c>
      <c r="S12" s="57" t="s">
        <v>268</v>
      </c>
      <c r="T12" s="58">
        <v>0.25</v>
      </c>
      <c r="U12" s="60">
        <v>1265536917</v>
      </c>
      <c r="V12" s="61">
        <f>+SUM(U12:U32)</f>
        <v>2762067869</v>
      </c>
      <c r="W12" s="62"/>
      <c r="X12" s="63"/>
      <c r="Y12" s="64"/>
      <c r="Z12" s="51"/>
      <c r="AA12" s="65"/>
      <c r="AB12" s="66"/>
      <c r="AC12" s="66"/>
      <c r="AD12" s="67"/>
      <c r="AE12" s="67"/>
      <c r="AF12" s="67"/>
      <c r="AG12" s="68"/>
      <c r="AH12" s="659"/>
      <c r="AI12" s="646"/>
      <c r="AJ12" s="646"/>
    </row>
    <row r="13" spans="2:36" ht="87" customHeight="1" x14ac:dyDescent="0.35">
      <c r="B13" s="655"/>
      <c r="C13" s="69"/>
      <c r="D13" s="70"/>
      <c r="E13" s="71"/>
      <c r="F13" s="71"/>
      <c r="G13" s="72"/>
      <c r="H13" s="73"/>
      <c r="I13" s="71"/>
      <c r="J13" s="70"/>
      <c r="K13" s="70"/>
      <c r="L13" s="74"/>
      <c r="M13" s="75" t="s">
        <v>269</v>
      </c>
      <c r="N13" s="76">
        <v>0.3</v>
      </c>
      <c r="O13" s="75" t="s">
        <v>269</v>
      </c>
      <c r="P13" s="76">
        <v>0.3</v>
      </c>
      <c r="Q13" s="75" t="s">
        <v>269</v>
      </c>
      <c r="R13" s="77">
        <v>0.3</v>
      </c>
      <c r="S13" s="75" t="s">
        <v>269</v>
      </c>
      <c r="T13" s="76">
        <v>0.1</v>
      </c>
      <c r="U13" s="78"/>
      <c r="V13" s="79"/>
      <c r="W13" s="80"/>
      <c r="X13" s="81"/>
      <c r="Y13" s="82"/>
      <c r="Z13" s="69"/>
      <c r="AA13" s="83"/>
      <c r="AB13" s="84"/>
      <c r="AC13" s="84"/>
      <c r="AD13" s="67"/>
      <c r="AE13" s="67"/>
      <c r="AF13" s="67"/>
      <c r="AG13" s="68"/>
      <c r="AH13" s="647"/>
      <c r="AI13" s="647"/>
      <c r="AJ13" s="647"/>
    </row>
    <row r="14" spans="2:36" ht="87" customHeight="1" x14ac:dyDescent="0.35">
      <c r="B14" s="655"/>
      <c r="C14" s="69"/>
      <c r="D14" s="70"/>
      <c r="E14" s="71"/>
      <c r="F14" s="71"/>
      <c r="G14" s="72"/>
      <c r="H14" s="73"/>
      <c r="I14" s="71"/>
      <c r="J14" s="70"/>
      <c r="K14" s="70"/>
      <c r="L14" s="74"/>
      <c r="M14" s="75" t="s">
        <v>270</v>
      </c>
      <c r="N14" s="76">
        <v>0.25</v>
      </c>
      <c r="O14" s="75" t="s">
        <v>270</v>
      </c>
      <c r="P14" s="76">
        <v>0.25</v>
      </c>
      <c r="Q14" s="75" t="s">
        <v>270</v>
      </c>
      <c r="R14" s="77">
        <v>0.25</v>
      </c>
      <c r="S14" s="75" t="s">
        <v>270</v>
      </c>
      <c r="T14" s="76">
        <v>0.25</v>
      </c>
      <c r="U14" s="78"/>
      <c r="V14" s="79"/>
      <c r="W14" s="80"/>
      <c r="X14" s="81"/>
      <c r="Y14" s="82"/>
      <c r="Z14" s="69"/>
      <c r="AA14" s="83"/>
      <c r="AB14" s="84"/>
      <c r="AC14" s="84"/>
      <c r="AD14" s="67"/>
      <c r="AE14" s="67"/>
      <c r="AF14" s="67"/>
      <c r="AG14" s="68"/>
      <c r="AH14" s="647"/>
      <c r="AI14" s="647"/>
      <c r="AJ14" s="647"/>
    </row>
    <row r="15" spans="2:36" ht="87" customHeight="1" x14ac:dyDescent="0.35">
      <c r="B15" s="655"/>
      <c r="C15" s="69"/>
      <c r="D15" s="70"/>
      <c r="E15" s="71"/>
      <c r="F15" s="71"/>
      <c r="G15" s="72"/>
      <c r="H15" s="73"/>
      <c r="I15" s="71"/>
      <c r="J15" s="70"/>
      <c r="K15" s="70"/>
      <c r="L15" s="74"/>
      <c r="M15" s="75" t="s">
        <v>271</v>
      </c>
      <c r="N15" s="76">
        <v>0.25</v>
      </c>
      <c r="O15" s="75" t="s">
        <v>271</v>
      </c>
      <c r="P15" s="76">
        <v>0.25</v>
      </c>
      <c r="Q15" s="75" t="s">
        <v>271</v>
      </c>
      <c r="R15" s="77">
        <v>0.25</v>
      </c>
      <c r="S15" s="75" t="s">
        <v>271</v>
      </c>
      <c r="T15" s="76">
        <v>0.25</v>
      </c>
      <c r="U15" s="78"/>
      <c r="V15" s="79"/>
      <c r="W15" s="80"/>
      <c r="X15" s="81"/>
      <c r="Y15" s="82"/>
      <c r="Z15" s="69"/>
      <c r="AA15" s="83"/>
      <c r="AB15" s="84"/>
      <c r="AC15" s="84"/>
      <c r="AD15" s="67"/>
      <c r="AE15" s="67"/>
      <c r="AF15" s="67"/>
      <c r="AG15" s="68"/>
      <c r="AH15" s="647"/>
      <c r="AI15" s="647"/>
      <c r="AJ15" s="647"/>
    </row>
    <row r="16" spans="2:36" ht="87" customHeight="1" x14ac:dyDescent="0.35">
      <c r="B16" s="655"/>
      <c r="C16" s="69"/>
      <c r="D16" s="70"/>
      <c r="E16" s="71"/>
      <c r="F16" s="71"/>
      <c r="G16" s="72"/>
      <c r="H16" s="73"/>
      <c r="I16" s="71"/>
      <c r="J16" s="70"/>
      <c r="K16" s="70"/>
      <c r="L16" s="74"/>
      <c r="M16" s="85" t="s">
        <v>272</v>
      </c>
      <c r="N16" s="76">
        <v>0.2</v>
      </c>
      <c r="O16" s="85" t="s">
        <v>272</v>
      </c>
      <c r="P16" s="76">
        <v>0.3</v>
      </c>
      <c r="Q16" s="85" t="s">
        <v>272</v>
      </c>
      <c r="R16" s="77">
        <v>0.3</v>
      </c>
      <c r="S16" s="85" t="s">
        <v>272</v>
      </c>
      <c r="T16" s="76">
        <v>0.2</v>
      </c>
      <c r="U16" s="78"/>
      <c r="V16" s="79"/>
      <c r="W16" s="80"/>
      <c r="X16" s="81"/>
      <c r="Y16" s="82"/>
      <c r="Z16" s="69"/>
      <c r="AA16" s="83"/>
      <c r="AB16" s="84"/>
      <c r="AC16" s="84"/>
      <c r="AD16" s="67"/>
      <c r="AE16" s="67"/>
      <c r="AF16" s="67"/>
      <c r="AG16" s="68"/>
      <c r="AH16" s="647"/>
      <c r="AI16" s="647"/>
      <c r="AJ16" s="647"/>
    </row>
    <row r="17" spans="2:36" ht="87" customHeight="1" x14ac:dyDescent="0.35">
      <c r="B17" s="655"/>
      <c r="C17" s="69"/>
      <c r="D17" s="70"/>
      <c r="E17" s="71"/>
      <c r="F17" s="71"/>
      <c r="G17" s="72"/>
      <c r="H17" s="73"/>
      <c r="I17" s="71"/>
      <c r="J17" s="70"/>
      <c r="K17" s="70"/>
      <c r="L17" s="74"/>
      <c r="M17" s="75" t="s">
        <v>273</v>
      </c>
      <c r="N17" s="76">
        <v>0.25</v>
      </c>
      <c r="O17" s="75" t="s">
        <v>273</v>
      </c>
      <c r="P17" s="76">
        <v>0.1</v>
      </c>
      <c r="Q17" s="75" t="s">
        <v>273</v>
      </c>
      <c r="R17" s="77">
        <v>0.35</v>
      </c>
      <c r="S17" s="75" t="s">
        <v>273</v>
      </c>
      <c r="T17" s="76">
        <v>0.3</v>
      </c>
      <c r="U17" s="78"/>
      <c r="V17" s="79"/>
      <c r="W17" s="80"/>
      <c r="X17" s="81"/>
      <c r="Y17" s="82"/>
      <c r="Z17" s="69"/>
      <c r="AA17" s="83"/>
      <c r="AB17" s="84"/>
      <c r="AC17" s="84"/>
      <c r="AD17" s="67"/>
      <c r="AE17" s="67"/>
      <c r="AF17" s="67"/>
      <c r="AG17" s="68"/>
      <c r="AH17" s="647"/>
      <c r="AI17" s="647"/>
      <c r="AJ17" s="647"/>
    </row>
    <row r="18" spans="2:36" ht="87" customHeight="1" x14ac:dyDescent="0.35">
      <c r="B18" s="655"/>
      <c r="C18" s="69"/>
      <c r="D18" s="70"/>
      <c r="E18" s="71"/>
      <c r="F18" s="71"/>
      <c r="G18" s="86"/>
      <c r="H18" s="87"/>
      <c r="I18" s="71"/>
      <c r="J18" s="70"/>
      <c r="K18" s="70"/>
      <c r="L18" s="74"/>
      <c r="M18" s="75" t="s">
        <v>274</v>
      </c>
      <c r="N18" s="76">
        <v>0.1</v>
      </c>
      <c r="O18" s="75" t="s">
        <v>274</v>
      </c>
      <c r="P18" s="76">
        <v>0.2</v>
      </c>
      <c r="Q18" s="75" t="s">
        <v>274</v>
      </c>
      <c r="R18" s="77">
        <v>0.35</v>
      </c>
      <c r="S18" s="75" t="s">
        <v>274</v>
      </c>
      <c r="T18" s="76">
        <v>0.35</v>
      </c>
      <c r="U18" s="78"/>
      <c r="V18" s="79"/>
      <c r="W18" s="88"/>
      <c r="X18" s="89"/>
      <c r="Y18" s="90"/>
      <c r="Z18" s="91"/>
      <c r="AA18" s="92"/>
      <c r="AB18" s="84"/>
      <c r="AC18" s="84"/>
      <c r="AD18" s="67"/>
      <c r="AE18" s="67"/>
      <c r="AF18" s="67"/>
      <c r="AG18" s="68"/>
      <c r="AH18" s="648"/>
      <c r="AI18" s="648"/>
      <c r="AJ18" s="648"/>
    </row>
    <row r="19" spans="2:36" ht="57.75" customHeight="1" x14ac:dyDescent="0.35">
      <c r="B19" s="655"/>
      <c r="C19" s="69"/>
      <c r="D19" s="70"/>
      <c r="E19" s="71"/>
      <c r="F19" s="71"/>
      <c r="G19" s="93" t="s">
        <v>103</v>
      </c>
      <c r="H19" s="94" t="s">
        <v>275</v>
      </c>
      <c r="I19" s="71"/>
      <c r="J19" s="70"/>
      <c r="K19" s="70"/>
      <c r="L19" s="74"/>
      <c r="M19" s="75" t="s">
        <v>268</v>
      </c>
      <c r="N19" s="76">
        <v>0.25</v>
      </c>
      <c r="O19" s="75" t="s">
        <v>268</v>
      </c>
      <c r="P19" s="76">
        <v>0.25</v>
      </c>
      <c r="Q19" s="75" t="s">
        <v>268</v>
      </c>
      <c r="R19" s="77">
        <v>0.25</v>
      </c>
      <c r="S19" s="75" t="s">
        <v>268</v>
      </c>
      <c r="T19" s="76">
        <v>0.25</v>
      </c>
      <c r="U19" s="95">
        <v>126348233</v>
      </c>
      <c r="V19" s="96"/>
      <c r="W19" s="97"/>
      <c r="X19" s="98"/>
      <c r="Y19" s="99"/>
      <c r="Z19" s="100"/>
      <c r="AA19" s="101"/>
      <c r="AB19" s="84"/>
      <c r="AC19" s="84"/>
      <c r="AD19" s="67"/>
      <c r="AE19" s="67"/>
      <c r="AF19" s="67"/>
      <c r="AG19" s="68"/>
      <c r="AH19" s="102"/>
      <c r="AI19" s="103"/>
      <c r="AJ19" s="103"/>
    </row>
    <row r="20" spans="2:36" ht="57.75" customHeight="1" x14ac:dyDescent="0.35">
      <c r="B20" s="655"/>
      <c r="C20" s="69"/>
      <c r="D20" s="70"/>
      <c r="E20" s="71"/>
      <c r="F20" s="71"/>
      <c r="G20" s="86"/>
      <c r="H20" s="87"/>
      <c r="I20" s="71"/>
      <c r="J20" s="70"/>
      <c r="K20" s="70"/>
      <c r="L20" s="74"/>
      <c r="M20" s="75" t="s">
        <v>276</v>
      </c>
      <c r="N20" s="76">
        <v>0.25</v>
      </c>
      <c r="O20" s="75" t="s">
        <v>276</v>
      </c>
      <c r="P20" s="76">
        <v>0.25</v>
      </c>
      <c r="Q20" s="75" t="s">
        <v>276</v>
      </c>
      <c r="R20" s="77">
        <v>0.25</v>
      </c>
      <c r="S20" s="75" t="s">
        <v>276</v>
      </c>
      <c r="T20" s="76">
        <v>0.25</v>
      </c>
      <c r="U20" s="104"/>
      <c r="V20" s="96"/>
      <c r="W20" s="88"/>
      <c r="X20" s="89"/>
      <c r="Y20" s="105"/>
      <c r="Z20" s="106"/>
      <c r="AA20" s="107"/>
      <c r="AB20" s="84"/>
      <c r="AC20" s="84"/>
      <c r="AD20" s="108"/>
      <c r="AE20" s="108"/>
      <c r="AF20" s="108"/>
      <c r="AG20" s="109"/>
      <c r="AH20" s="102"/>
      <c r="AI20" s="103"/>
      <c r="AJ20" s="103"/>
    </row>
    <row r="21" spans="2:36" ht="57.75" customHeight="1" x14ac:dyDescent="0.35">
      <c r="B21" s="655"/>
      <c r="C21" s="69"/>
      <c r="D21" s="70"/>
      <c r="E21" s="71"/>
      <c r="F21" s="71"/>
      <c r="G21" s="93" t="s">
        <v>105</v>
      </c>
      <c r="H21" s="94" t="s">
        <v>277</v>
      </c>
      <c r="I21" s="71"/>
      <c r="J21" s="70"/>
      <c r="K21" s="70"/>
      <c r="L21" s="74"/>
      <c r="M21" s="75" t="s">
        <v>278</v>
      </c>
      <c r="N21" s="76">
        <v>0.1</v>
      </c>
      <c r="O21" s="75" t="s">
        <v>278</v>
      </c>
      <c r="P21" s="76">
        <v>0.2</v>
      </c>
      <c r="Q21" s="75" t="s">
        <v>278</v>
      </c>
      <c r="R21" s="77">
        <v>0.4</v>
      </c>
      <c r="S21" s="75" t="s">
        <v>278</v>
      </c>
      <c r="T21" s="76">
        <v>0.3</v>
      </c>
      <c r="U21" s="110">
        <v>117774971</v>
      </c>
      <c r="V21" s="96"/>
      <c r="W21" s="111"/>
      <c r="X21" s="112"/>
      <c r="Y21" s="99"/>
      <c r="Z21" s="100"/>
      <c r="AA21" s="101"/>
      <c r="AB21" s="84"/>
      <c r="AC21" s="84"/>
      <c r="AD21" s="67"/>
      <c r="AE21" s="67"/>
      <c r="AF21" s="67"/>
      <c r="AG21" s="68"/>
      <c r="AH21" s="102"/>
      <c r="AI21" s="103"/>
      <c r="AJ21" s="103"/>
    </row>
    <row r="22" spans="2:36" ht="57.75" customHeight="1" x14ac:dyDescent="0.35">
      <c r="B22" s="655"/>
      <c r="C22" s="69"/>
      <c r="D22" s="70"/>
      <c r="E22" s="71"/>
      <c r="F22" s="71"/>
      <c r="G22" s="86"/>
      <c r="H22" s="87"/>
      <c r="I22" s="71"/>
      <c r="J22" s="70"/>
      <c r="K22" s="70"/>
      <c r="L22" s="74"/>
      <c r="M22" s="75" t="s">
        <v>279</v>
      </c>
      <c r="N22" s="76">
        <v>0.1</v>
      </c>
      <c r="O22" s="75" t="s">
        <v>279</v>
      </c>
      <c r="P22" s="76">
        <v>0.2</v>
      </c>
      <c r="Q22" s="75" t="s">
        <v>279</v>
      </c>
      <c r="R22" s="77">
        <v>0.4</v>
      </c>
      <c r="S22" s="75" t="s">
        <v>279</v>
      </c>
      <c r="T22" s="76">
        <v>0.3</v>
      </c>
      <c r="U22" s="113"/>
      <c r="V22" s="96"/>
      <c r="W22" s="114"/>
      <c r="X22" s="115"/>
      <c r="Y22" s="105"/>
      <c r="Z22" s="106"/>
      <c r="AA22" s="107"/>
      <c r="AB22" s="84"/>
      <c r="AC22" s="84"/>
      <c r="AD22" s="67"/>
      <c r="AE22" s="67"/>
      <c r="AF22" s="67"/>
      <c r="AG22" s="68"/>
      <c r="AH22" s="102"/>
      <c r="AI22" s="103"/>
      <c r="AJ22" s="103"/>
    </row>
    <row r="23" spans="2:36" ht="56.25" customHeight="1" x14ac:dyDescent="0.35">
      <c r="B23" s="655"/>
      <c r="C23" s="69"/>
      <c r="D23" s="70"/>
      <c r="E23" s="71"/>
      <c r="F23" s="71"/>
      <c r="G23" s="93" t="s">
        <v>280</v>
      </c>
      <c r="H23" s="94" t="s">
        <v>281</v>
      </c>
      <c r="I23" s="71"/>
      <c r="J23" s="70"/>
      <c r="K23" s="70"/>
      <c r="L23" s="74"/>
      <c r="M23" s="75" t="s">
        <v>268</v>
      </c>
      <c r="N23" s="76">
        <v>0.25</v>
      </c>
      <c r="O23" s="75" t="s">
        <v>268</v>
      </c>
      <c r="P23" s="76">
        <v>0.25</v>
      </c>
      <c r="Q23" s="75" t="s">
        <v>268</v>
      </c>
      <c r="R23" s="77">
        <v>0.25</v>
      </c>
      <c r="S23" s="75" t="s">
        <v>268</v>
      </c>
      <c r="T23" s="76">
        <v>0.25</v>
      </c>
      <c r="U23" s="116">
        <v>313000000</v>
      </c>
      <c r="V23" s="117"/>
      <c r="W23" s="118"/>
      <c r="X23" s="119"/>
      <c r="Y23" s="99"/>
      <c r="Z23" s="100"/>
      <c r="AA23" s="101"/>
      <c r="AB23" s="84"/>
      <c r="AC23" s="84"/>
      <c r="AD23" s="67"/>
      <c r="AE23" s="67"/>
      <c r="AF23" s="67"/>
      <c r="AG23" s="68"/>
      <c r="AH23" s="102"/>
      <c r="AI23" s="103"/>
      <c r="AJ23" s="103"/>
    </row>
    <row r="24" spans="2:36" ht="56.25" customHeight="1" x14ac:dyDescent="0.35">
      <c r="B24" s="655"/>
      <c r="C24" s="69"/>
      <c r="D24" s="70"/>
      <c r="E24" s="71"/>
      <c r="F24" s="71"/>
      <c r="G24" s="86"/>
      <c r="H24" s="87"/>
      <c r="I24" s="71"/>
      <c r="J24" s="70"/>
      <c r="K24" s="70"/>
      <c r="L24" s="74"/>
      <c r="M24" s="75" t="s">
        <v>282</v>
      </c>
      <c r="N24" s="76">
        <v>0.15</v>
      </c>
      <c r="O24" s="75" t="s">
        <v>282</v>
      </c>
      <c r="P24" s="76">
        <v>0.4</v>
      </c>
      <c r="Q24" s="75" t="s">
        <v>282</v>
      </c>
      <c r="R24" s="77">
        <v>0.35</v>
      </c>
      <c r="S24" s="75" t="s">
        <v>282</v>
      </c>
      <c r="T24" s="76">
        <v>0.2</v>
      </c>
      <c r="U24" s="120"/>
      <c r="V24" s="117"/>
      <c r="W24" s="121"/>
      <c r="X24" s="122"/>
      <c r="Y24" s="105"/>
      <c r="Z24" s="106"/>
      <c r="AA24" s="107"/>
      <c r="AB24" s="84"/>
      <c r="AC24" s="84"/>
      <c r="AD24" s="67"/>
      <c r="AE24" s="67"/>
      <c r="AF24" s="67"/>
      <c r="AG24" s="68"/>
      <c r="AH24" s="102"/>
      <c r="AI24" s="103"/>
      <c r="AJ24" s="103"/>
    </row>
    <row r="25" spans="2:36" ht="56.25" customHeight="1" x14ac:dyDescent="0.35">
      <c r="B25" s="655"/>
      <c r="C25" s="69"/>
      <c r="D25" s="70"/>
      <c r="E25" s="71"/>
      <c r="F25" s="71"/>
      <c r="G25" s="93" t="s">
        <v>283</v>
      </c>
      <c r="H25" s="94" t="s">
        <v>284</v>
      </c>
      <c r="I25" s="71"/>
      <c r="J25" s="70"/>
      <c r="K25" s="70"/>
      <c r="L25" s="74"/>
      <c r="M25" s="75" t="s">
        <v>268</v>
      </c>
      <c r="N25" s="76">
        <v>0.25</v>
      </c>
      <c r="O25" s="75" t="s">
        <v>268</v>
      </c>
      <c r="P25" s="76">
        <v>0.25</v>
      </c>
      <c r="Q25" s="75" t="s">
        <v>268</v>
      </c>
      <c r="R25" s="77">
        <v>0.25</v>
      </c>
      <c r="S25" s="75" t="s">
        <v>268</v>
      </c>
      <c r="T25" s="76">
        <v>0.25</v>
      </c>
      <c r="U25" s="116">
        <v>65047551</v>
      </c>
      <c r="V25" s="117"/>
      <c r="W25" s="97"/>
      <c r="X25" s="98"/>
      <c r="Y25" s="99"/>
      <c r="Z25" s="68"/>
      <c r="AA25" s="101"/>
      <c r="AB25" s="84"/>
      <c r="AC25" s="84"/>
      <c r="AD25" s="67"/>
      <c r="AE25" s="67"/>
      <c r="AF25" s="67"/>
      <c r="AG25" s="68"/>
      <c r="AH25" s="102"/>
      <c r="AI25" s="103"/>
      <c r="AJ25" s="103"/>
    </row>
    <row r="26" spans="2:36" ht="56.25" customHeight="1" x14ac:dyDescent="0.35">
      <c r="B26" s="655"/>
      <c r="C26" s="69"/>
      <c r="D26" s="70"/>
      <c r="E26" s="71"/>
      <c r="F26" s="71"/>
      <c r="G26" s="86"/>
      <c r="H26" s="87"/>
      <c r="I26" s="71"/>
      <c r="J26" s="70"/>
      <c r="K26" s="70"/>
      <c r="L26" s="74"/>
      <c r="M26" s="75" t="s">
        <v>285</v>
      </c>
      <c r="N26" s="76">
        <v>0.25</v>
      </c>
      <c r="O26" s="75" t="s">
        <v>285</v>
      </c>
      <c r="P26" s="76">
        <v>0.25</v>
      </c>
      <c r="Q26" s="75" t="s">
        <v>285</v>
      </c>
      <c r="R26" s="77">
        <v>0.25</v>
      </c>
      <c r="S26" s="75" t="s">
        <v>285</v>
      </c>
      <c r="T26" s="76">
        <v>0.25</v>
      </c>
      <c r="U26" s="120"/>
      <c r="V26" s="117"/>
      <c r="W26" s="88"/>
      <c r="X26" s="89"/>
      <c r="Y26" s="105"/>
      <c r="Z26" s="68"/>
      <c r="AA26" s="107"/>
      <c r="AB26" s="84"/>
      <c r="AC26" s="84"/>
      <c r="AD26" s="67"/>
      <c r="AE26" s="67"/>
      <c r="AF26" s="67"/>
      <c r="AG26" s="68"/>
      <c r="AH26" s="102"/>
      <c r="AI26" s="103"/>
      <c r="AJ26" s="103"/>
    </row>
    <row r="27" spans="2:36" ht="56.25" customHeight="1" x14ac:dyDescent="0.35">
      <c r="B27" s="655"/>
      <c r="C27" s="69"/>
      <c r="D27" s="70"/>
      <c r="E27" s="71"/>
      <c r="F27" s="71"/>
      <c r="G27" s="93" t="s">
        <v>286</v>
      </c>
      <c r="H27" s="94" t="s">
        <v>287</v>
      </c>
      <c r="I27" s="71"/>
      <c r="J27" s="70"/>
      <c r="K27" s="70"/>
      <c r="L27" s="74"/>
      <c r="M27" s="75" t="s">
        <v>268</v>
      </c>
      <c r="N27" s="76">
        <v>0.25</v>
      </c>
      <c r="O27" s="75" t="s">
        <v>268</v>
      </c>
      <c r="P27" s="76">
        <v>0.25</v>
      </c>
      <c r="Q27" s="75" t="s">
        <v>268</v>
      </c>
      <c r="R27" s="77">
        <v>0.25</v>
      </c>
      <c r="S27" s="75" t="s">
        <v>268</v>
      </c>
      <c r="T27" s="76">
        <v>0.25</v>
      </c>
      <c r="U27" s="116">
        <v>124360197</v>
      </c>
      <c r="V27" s="117"/>
      <c r="W27" s="97"/>
      <c r="X27" s="98"/>
      <c r="Y27" s="99"/>
      <c r="Z27" s="100"/>
      <c r="AA27" s="101"/>
      <c r="AB27" s="84"/>
      <c r="AC27" s="84"/>
      <c r="AD27" s="67"/>
      <c r="AE27" s="67"/>
      <c r="AF27" s="67"/>
      <c r="AG27" s="68"/>
      <c r="AH27" s="102"/>
      <c r="AI27" s="103"/>
      <c r="AJ27" s="103"/>
    </row>
    <row r="28" spans="2:36" ht="56.25" customHeight="1" x14ac:dyDescent="0.35">
      <c r="B28" s="655"/>
      <c r="C28" s="69"/>
      <c r="D28" s="70"/>
      <c r="E28" s="71"/>
      <c r="F28" s="71"/>
      <c r="G28" s="86"/>
      <c r="H28" s="87"/>
      <c r="I28" s="71"/>
      <c r="J28" s="70"/>
      <c r="K28" s="70"/>
      <c r="L28" s="74"/>
      <c r="M28" s="75" t="s">
        <v>288</v>
      </c>
      <c r="N28" s="76">
        <v>0.1</v>
      </c>
      <c r="O28" s="75" t="s">
        <v>288</v>
      </c>
      <c r="P28" s="76">
        <v>0.3</v>
      </c>
      <c r="Q28" s="75" t="s">
        <v>288</v>
      </c>
      <c r="R28" s="77">
        <v>0.35</v>
      </c>
      <c r="S28" s="75" t="s">
        <v>288</v>
      </c>
      <c r="T28" s="76">
        <v>0.35</v>
      </c>
      <c r="U28" s="120"/>
      <c r="V28" s="117"/>
      <c r="W28" s="123"/>
      <c r="X28" s="124"/>
      <c r="Y28" s="105"/>
      <c r="Z28" s="106"/>
      <c r="AA28" s="107"/>
      <c r="AB28" s="84"/>
      <c r="AC28" s="84"/>
      <c r="AD28" s="67"/>
      <c r="AE28" s="67"/>
      <c r="AF28" s="67"/>
      <c r="AG28" s="68"/>
      <c r="AH28" s="102"/>
      <c r="AI28" s="103"/>
      <c r="AJ28" s="103"/>
    </row>
    <row r="29" spans="2:36" ht="72.75" customHeight="1" x14ac:dyDescent="0.35">
      <c r="B29" s="655"/>
      <c r="C29" s="69"/>
      <c r="D29" s="70"/>
      <c r="E29" s="71"/>
      <c r="F29" s="71"/>
      <c r="G29" s="93" t="s">
        <v>289</v>
      </c>
      <c r="H29" s="94" t="s">
        <v>290</v>
      </c>
      <c r="I29" s="71"/>
      <c r="J29" s="70"/>
      <c r="K29" s="70"/>
      <c r="L29" s="74"/>
      <c r="M29" s="75" t="s">
        <v>268</v>
      </c>
      <c r="N29" s="76">
        <v>0.25</v>
      </c>
      <c r="O29" s="75" t="s">
        <v>268</v>
      </c>
      <c r="P29" s="76">
        <v>0.25</v>
      </c>
      <c r="Q29" s="75" t="s">
        <v>268</v>
      </c>
      <c r="R29" s="77">
        <v>0.25</v>
      </c>
      <c r="S29" s="75" t="s">
        <v>268</v>
      </c>
      <c r="T29" s="76">
        <v>0.25</v>
      </c>
      <c r="U29" s="116">
        <v>630850000</v>
      </c>
      <c r="V29" s="117"/>
      <c r="W29" s="125"/>
      <c r="X29" s="119"/>
      <c r="Y29" s="99"/>
      <c r="Z29" s="100"/>
      <c r="AA29" s="101"/>
      <c r="AB29" s="84"/>
      <c r="AC29" s="84"/>
      <c r="AD29" s="67"/>
      <c r="AE29" s="67"/>
      <c r="AF29" s="67"/>
      <c r="AG29" s="68"/>
      <c r="AH29" s="102"/>
      <c r="AI29" s="103"/>
      <c r="AJ29" s="103"/>
    </row>
    <row r="30" spans="2:36" ht="72.75" customHeight="1" x14ac:dyDescent="0.35">
      <c r="B30" s="655"/>
      <c r="C30" s="126"/>
      <c r="D30" s="127"/>
      <c r="E30" s="128"/>
      <c r="F30" s="128"/>
      <c r="G30" s="129"/>
      <c r="H30" s="130"/>
      <c r="I30" s="128"/>
      <c r="J30" s="127"/>
      <c r="K30" s="127"/>
      <c r="L30" s="131"/>
      <c r="M30" s="132" t="s">
        <v>291</v>
      </c>
      <c r="N30" s="133">
        <v>0.2</v>
      </c>
      <c r="O30" s="132" t="s">
        <v>291</v>
      </c>
      <c r="P30" s="133">
        <v>0.2</v>
      </c>
      <c r="Q30" s="132" t="s">
        <v>291</v>
      </c>
      <c r="R30" s="134">
        <v>0.3</v>
      </c>
      <c r="S30" s="132" t="s">
        <v>291</v>
      </c>
      <c r="T30" s="133">
        <v>0.3</v>
      </c>
      <c r="U30" s="120"/>
      <c r="V30" s="117"/>
      <c r="W30" s="80"/>
      <c r="X30" s="81"/>
      <c r="Y30" s="135"/>
      <c r="Z30" s="136"/>
      <c r="AA30" s="137"/>
      <c r="AB30" s="138"/>
      <c r="AC30" s="138"/>
      <c r="AD30" s="67"/>
      <c r="AE30" s="67"/>
      <c r="AF30" s="67"/>
      <c r="AG30" s="68"/>
      <c r="AH30" s="102"/>
      <c r="AI30" s="103"/>
      <c r="AJ30" s="103"/>
    </row>
    <row r="31" spans="2:36" ht="119.25" customHeight="1" x14ac:dyDescent="0.35">
      <c r="B31" s="655"/>
      <c r="C31" s="51" t="s">
        <v>292</v>
      </c>
      <c r="D31" s="52" t="s">
        <v>293</v>
      </c>
      <c r="E31" s="53" t="s">
        <v>294</v>
      </c>
      <c r="F31" s="52" t="s">
        <v>295</v>
      </c>
      <c r="G31" s="139" t="s">
        <v>296</v>
      </c>
      <c r="H31" s="140" t="s">
        <v>297</v>
      </c>
      <c r="I31" s="53">
        <v>5</v>
      </c>
      <c r="J31" s="52" t="s">
        <v>298</v>
      </c>
      <c r="K31" s="52" t="s">
        <v>299</v>
      </c>
      <c r="L31" s="56" t="s">
        <v>300</v>
      </c>
      <c r="M31" s="57" t="s">
        <v>301</v>
      </c>
      <c r="N31" s="141">
        <v>0.2</v>
      </c>
      <c r="O31" s="57" t="s">
        <v>301</v>
      </c>
      <c r="P31" s="141">
        <v>0.25</v>
      </c>
      <c r="Q31" s="57" t="s">
        <v>301</v>
      </c>
      <c r="R31" s="142">
        <v>0.35</v>
      </c>
      <c r="S31" s="57" t="s">
        <v>301</v>
      </c>
      <c r="T31" s="141">
        <v>0.3</v>
      </c>
      <c r="U31" s="143">
        <v>34248025</v>
      </c>
      <c r="V31" s="81"/>
      <c r="W31" s="144"/>
      <c r="X31" s="145"/>
      <c r="Y31" s="146"/>
      <c r="Z31" s="147"/>
      <c r="AA31" s="148"/>
      <c r="AB31" s="149"/>
      <c r="AC31" s="149"/>
      <c r="AD31" s="67"/>
      <c r="AE31" s="67"/>
      <c r="AF31" s="67"/>
      <c r="AG31" s="68"/>
      <c r="AH31" s="102"/>
      <c r="AI31" s="103"/>
      <c r="AJ31" s="103"/>
    </row>
    <row r="32" spans="2:36" ht="207.75" customHeight="1" x14ac:dyDescent="0.35">
      <c r="B32" s="650"/>
      <c r="C32" s="126"/>
      <c r="D32" s="127"/>
      <c r="E32" s="128"/>
      <c r="F32" s="127"/>
      <c r="G32" s="129" t="s">
        <v>302</v>
      </c>
      <c r="H32" s="150" t="s">
        <v>303</v>
      </c>
      <c r="I32" s="128"/>
      <c r="J32" s="127"/>
      <c r="K32" s="127"/>
      <c r="L32" s="131"/>
      <c r="M32" s="132" t="s">
        <v>304</v>
      </c>
      <c r="N32" s="133">
        <v>0.2</v>
      </c>
      <c r="O32" s="132" t="s">
        <v>304</v>
      </c>
      <c r="P32" s="133">
        <v>0.3</v>
      </c>
      <c r="Q32" s="132" t="s">
        <v>304</v>
      </c>
      <c r="R32" s="134">
        <v>0.3</v>
      </c>
      <c r="S32" s="132" t="s">
        <v>304</v>
      </c>
      <c r="T32" s="133">
        <v>0.2</v>
      </c>
      <c r="U32" s="143">
        <v>84901975</v>
      </c>
      <c r="V32" s="151"/>
      <c r="W32" s="152"/>
      <c r="X32" s="153"/>
      <c r="Y32" s="154"/>
      <c r="Z32" s="155"/>
      <c r="AA32" s="156"/>
      <c r="AB32" s="157"/>
      <c r="AC32" s="157"/>
      <c r="AD32" s="67"/>
      <c r="AE32" s="67"/>
      <c r="AF32" s="67"/>
      <c r="AG32" s="68"/>
      <c r="AH32" s="102"/>
      <c r="AI32" s="103"/>
      <c r="AJ32" s="103"/>
    </row>
    <row r="33" spans="2:29" ht="50.25" customHeight="1" x14ac:dyDescent="0.35">
      <c r="B33" s="649" t="s">
        <v>60</v>
      </c>
      <c r="C33" s="28" t="s">
        <v>15</v>
      </c>
      <c r="D33" s="29" t="s">
        <v>16</v>
      </c>
      <c r="E33" s="29" t="s">
        <v>17</v>
      </c>
      <c r="F33" s="29" t="s">
        <v>18</v>
      </c>
      <c r="G33" s="29" t="s">
        <v>23</v>
      </c>
      <c r="H33" s="30" t="s">
        <v>107</v>
      </c>
      <c r="I33" s="30" t="s">
        <v>21</v>
      </c>
      <c r="J33" s="29" t="s">
        <v>61</v>
      </c>
      <c r="K33" s="31" t="s">
        <v>62</v>
      </c>
      <c r="L33" s="32" t="s">
        <v>22</v>
      </c>
      <c r="M33" s="28" t="s">
        <v>247</v>
      </c>
      <c r="N33" s="31" t="s">
        <v>248</v>
      </c>
      <c r="O33" s="28" t="s">
        <v>249</v>
      </c>
      <c r="P33" s="31" t="s">
        <v>250</v>
      </c>
      <c r="Q33" s="28" t="s">
        <v>251</v>
      </c>
      <c r="R33" s="31" t="s">
        <v>252</v>
      </c>
      <c r="S33" s="28" t="s">
        <v>253</v>
      </c>
      <c r="T33" s="31" t="s">
        <v>254</v>
      </c>
      <c r="U33" s="651" t="s">
        <v>30</v>
      </c>
      <c r="V33" s="640"/>
      <c r="W33" s="652" t="s">
        <v>32</v>
      </c>
      <c r="X33" s="640"/>
      <c r="Y33" s="33" t="s">
        <v>255</v>
      </c>
      <c r="Z33" s="34" t="s">
        <v>256</v>
      </c>
      <c r="AA33" s="35" t="s">
        <v>257</v>
      </c>
      <c r="AB33" s="36" t="s">
        <v>34</v>
      </c>
      <c r="AC33" s="26" t="s">
        <v>13</v>
      </c>
    </row>
    <row r="34" spans="2:29" ht="70.5" customHeight="1" x14ac:dyDescent="0.35">
      <c r="B34" s="650"/>
      <c r="C34" s="38"/>
      <c r="D34" s="39"/>
      <c r="E34" s="39"/>
      <c r="F34" s="39"/>
      <c r="G34" s="39"/>
      <c r="H34" s="40"/>
      <c r="I34" s="40"/>
      <c r="J34" s="39"/>
      <c r="K34" s="41"/>
      <c r="L34" s="23"/>
      <c r="M34" s="38"/>
      <c r="N34" s="41"/>
      <c r="O34" s="38"/>
      <c r="P34" s="41"/>
      <c r="Q34" s="38"/>
      <c r="R34" s="41"/>
      <c r="S34" s="38"/>
      <c r="T34" s="41"/>
      <c r="U34" s="42" t="s">
        <v>258</v>
      </c>
      <c r="V34" s="158" t="s">
        <v>36</v>
      </c>
      <c r="W34" s="44" t="s">
        <v>41</v>
      </c>
      <c r="X34" s="45" t="s">
        <v>42</v>
      </c>
      <c r="Y34" s="46"/>
      <c r="Z34" s="47"/>
      <c r="AA34" s="48"/>
      <c r="AB34" s="49"/>
      <c r="AC34" s="50"/>
    </row>
    <row r="35" spans="2:29" ht="267" customHeight="1" x14ac:dyDescent="0.35">
      <c r="B35" s="654" t="s">
        <v>305</v>
      </c>
      <c r="C35" s="51" t="s">
        <v>306</v>
      </c>
      <c r="D35" s="52" t="s">
        <v>307</v>
      </c>
      <c r="E35" s="53" t="s">
        <v>308</v>
      </c>
      <c r="F35" s="52" t="s">
        <v>309</v>
      </c>
      <c r="G35" s="139" t="s">
        <v>111</v>
      </c>
      <c r="H35" s="159" t="s">
        <v>310</v>
      </c>
      <c r="I35" s="53">
        <v>28</v>
      </c>
      <c r="J35" s="52" t="s">
        <v>311</v>
      </c>
      <c r="K35" s="52" t="s">
        <v>312</v>
      </c>
      <c r="L35" s="56" t="s">
        <v>313</v>
      </c>
      <c r="M35" s="57" t="s">
        <v>312</v>
      </c>
      <c r="N35" s="160">
        <v>0.3</v>
      </c>
      <c r="O35" s="57" t="s">
        <v>312</v>
      </c>
      <c r="P35" s="160">
        <v>0.3</v>
      </c>
      <c r="Q35" s="57" t="s">
        <v>312</v>
      </c>
      <c r="R35" s="161">
        <v>0.25</v>
      </c>
      <c r="S35" s="57" t="s">
        <v>312</v>
      </c>
      <c r="T35" s="160">
        <v>0.15</v>
      </c>
      <c r="U35" s="162">
        <v>889271312</v>
      </c>
      <c r="V35" s="163">
        <f>SUM(U35:U51)</f>
        <v>6620203679</v>
      </c>
      <c r="W35" s="164"/>
      <c r="X35" s="165"/>
      <c r="Y35" s="147"/>
      <c r="Z35" s="159"/>
      <c r="AA35" s="166"/>
      <c r="AB35" s="66"/>
      <c r="AC35" s="66"/>
    </row>
    <row r="36" spans="2:29" ht="83.25" customHeight="1" x14ac:dyDescent="0.35">
      <c r="B36" s="655"/>
      <c r="C36" s="69"/>
      <c r="D36" s="70"/>
      <c r="E36" s="71"/>
      <c r="F36" s="70"/>
      <c r="G36" s="167" t="s">
        <v>113</v>
      </c>
      <c r="H36" s="168" t="s">
        <v>314</v>
      </c>
      <c r="I36" s="71"/>
      <c r="J36" s="70"/>
      <c r="K36" s="70"/>
      <c r="L36" s="74"/>
      <c r="M36" s="75" t="s">
        <v>315</v>
      </c>
      <c r="N36" s="76">
        <v>0.15</v>
      </c>
      <c r="O36" s="75" t="s">
        <v>315</v>
      </c>
      <c r="P36" s="76">
        <v>0.35</v>
      </c>
      <c r="Q36" s="75" t="s">
        <v>315</v>
      </c>
      <c r="R36" s="77">
        <v>0.3</v>
      </c>
      <c r="S36" s="75" t="s">
        <v>315</v>
      </c>
      <c r="T36" s="76">
        <v>0.2</v>
      </c>
      <c r="U36" s="162">
        <v>88174302</v>
      </c>
      <c r="V36" s="163"/>
      <c r="W36" s="169"/>
      <c r="X36" s="170"/>
      <c r="Y36" s="171"/>
      <c r="Z36" s="168"/>
      <c r="AA36" s="172"/>
      <c r="AB36" s="84"/>
      <c r="AC36" s="84"/>
    </row>
    <row r="37" spans="2:29" ht="141" customHeight="1" x14ac:dyDescent="0.35">
      <c r="B37" s="655"/>
      <c r="C37" s="69"/>
      <c r="D37" s="70"/>
      <c r="E37" s="71"/>
      <c r="F37" s="70"/>
      <c r="G37" s="93" t="s">
        <v>316</v>
      </c>
      <c r="H37" s="94" t="s">
        <v>317</v>
      </c>
      <c r="I37" s="71"/>
      <c r="J37" s="70"/>
      <c r="K37" s="70"/>
      <c r="L37" s="74"/>
      <c r="M37" s="75" t="s">
        <v>268</v>
      </c>
      <c r="N37" s="76">
        <v>0.25</v>
      </c>
      <c r="O37" s="75" t="s">
        <v>268</v>
      </c>
      <c r="P37" s="76">
        <v>0.25</v>
      </c>
      <c r="Q37" s="75" t="s">
        <v>268</v>
      </c>
      <c r="R37" s="77">
        <v>0.25</v>
      </c>
      <c r="S37" s="75" t="s">
        <v>268</v>
      </c>
      <c r="T37" s="76">
        <v>0.25</v>
      </c>
      <c r="U37" s="173">
        <v>62314551</v>
      </c>
      <c r="V37" s="163"/>
      <c r="W37" s="174"/>
      <c r="X37" s="175"/>
      <c r="Y37" s="100"/>
      <c r="Z37" s="176"/>
      <c r="AA37" s="101"/>
      <c r="AB37" s="84"/>
      <c r="AC37" s="84"/>
    </row>
    <row r="38" spans="2:29" ht="141" customHeight="1" x14ac:dyDescent="0.35">
      <c r="B38" s="655"/>
      <c r="C38" s="69"/>
      <c r="D38" s="70"/>
      <c r="E38" s="71"/>
      <c r="F38" s="70"/>
      <c r="G38" s="86"/>
      <c r="H38" s="87"/>
      <c r="I38" s="71"/>
      <c r="J38" s="70"/>
      <c r="K38" s="70"/>
      <c r="L38" s="74"/>
      <c r="M38" s="75" t="s">
        <v>318</v>
      </c>
      <c r="N38" s="76">
        <v>0.2</v>
      </c>
      <c r="O38" s="75" t="s">
        <v>318</v>
      </c>
      <c r="P38" s="76">
        <v>0.3</v>
      </c>
      <c r="Q38" s="75" t="s">
        <v>318</v>
      </c>
      <c r="R38" s="77">
        <v>0.3</v>
      </c>
      <c r="S38" s="75" t="s">
        <v>318</v>
      </c>
      <c r="T38" s="76">
        <v>0.2</v>
      </c>
      <c r="U38" s="78"/>
      <c r="V38" s="163"/>
      <c r="W38" s="177"/>
      <c r="X38" s="178"/>
      <c r="Y38" s="106"/>
      <c r="Z38" s="179"/>
      <c r="AA38" s="107"/>
      <c r="AB38" s="84"/>
      <c r="AC38" s="84"/>
    </row>
    <row r="39" spans="2:29" ht="66.75" customHeight="1" x14ac:dyDescent="0.35">
      <c r="B39" s="655"/>
      <c r="C39" s="69"/>
      <c r="D39" s="70"/>
      <c r="E39" s="71"/>
      <c r="F39" s="70"/>
      <c r="G39" s="93" t="s">
        <v>319</v>
      </c>
      <c r="H39" s="94" t="s">
        <v>320</v>
      </c>
      <c r="I39" s="71"/>
      <c r="J39" s="70"/>
      <c r="K39" s="70"/>
      <c r="L39" s="74"/>
      <c r="M39" s="75" t="s">
        <v>321</v>
      </c>
      <c r="N39" s="76">
        <v>0.2</v>
      </c>
      <c r="O39" s="75" t="s">
        <v>321</v>
      </c>
      <c r="P39" s="76">
        <v>0.3</v>
      </c>
      <c r="Q39" s="75" t="s">
        <v>321</v>
      </c>
      <c r="R39" s="77">
        <v>0.3</v>
      </c>
      <c r="S39" s="75" t="s">
        <v>321</v>
      </c>
      <c r="T39" s="76">
        <v>0.2</v>
      </c>
      <c r="U39" s="180">
        <v>62408768</v>
      </c>
      <c r="V39" s="163"/>
      <c r="W39" s="174"/>
      <c r="X39" s="181"/>
      <c r="Y39" s="100"/>
      <c r="Z39" s="176"/>
      <c r="AA39" s="101"/>
      <c r="AB39" s="84"/>
      <c r="AC39" s="84"/>
    </row>
    <row r="40" spans="2:29" ht="66.75" customHeight="1" x14ac:dyDescent="0.35">
      <c r="B40" s="655"/>
      <c r="C40" s="91"/>
      <c r="D40" s="179"/>
      <c r="E40" s="182"/>
      <c r="F40" s="179"/>
      <c r="G40" s="86"/>
      <c r="H40" s="87"/>
      <c r="I40" s="182"/>
      <c r="J40" s="179"/>
      <c r="K40" s="179"/>
      <c r="L40" s="183"/>
      <c r="M40" s="75" t="s">
        <v>322</v>
      </c>
      <c r="N40" s="76">
        <v>0.1</v>
      </c>
      <c r="O40" s="75" t="s">
        <v>322</v>
      </c>
      <c r="P40" s="76">
        <v>0.2</v>
      </c>
      <c r="Q40" s="75" t="s">
        <v>322</v>
      </c>
      <c r="R40" s="77">
        <v>0.4</v>
      </c>
      <c r="S40" s="75" t="s">
        <v>322</v>
      </c>
      <c r="T40" s="76">
        <v>0.3</v>
      </c>
      <c r="U40" s="180"/>
      <c r="V40" s="163"/>
      <c r="W40" s="177"/>
      <c r="X40" s="184"/>
      <c r="Y40" s="136"/>
      <c r="Z40" s="127"/>
      <c r="AA40" s="137"/>
      <c r="AB40" s="138"/>
      <c r="AC40" s="138"/>
    </row>
    <row r="41" spans="2:29" ht="168" customHeight="1" x14ac:dyDescent="0.35">
      <c r="B41" s="655"/>
      <c r="C41" s="185" t="s">
        <v>323</v>
      </c>
      <c r="D41" s="176" t="s">
        <v>324</v>
      </c>
      <c r="E41" s="186" t="s">
        <v>325</v>
      </c>
      <c r="F41" s="176" t="s">
        <v>326</v>
      </c>
      <c r="G41" s="167" t="s">
        <v>327</v>
      </c>
      <c r="H41" s="168" t="s">
        <v>328</v>
      </c>
      <c r="I41" s="186">
        <v>1</v>
      </c>
      <c r="J41" s="176" t="s">
        <v>329</v>
      </c>
      <c r="K41" s="187" t="s">
        <v>330</v>
      </c>
      <c r="L41" s="188" t="s">
        <v>331</v>
      </c>
      <c r="M41" s="168" t="s">
        <v>332</v>
      </c>
      <c r="N41" s="76">
        <v>0.25</v>
      </c>
      <c r="O41" s="168" t="s">
        <v>332</v>
      </c>
      <c r="P41" s="76">
        <v>0.25</v>
      </c>
      <c r="Q41" s="168" t="s">
        <v>332</v>
      </c>
      <c r="R41" s="77">
        <v>0.25</v>
      </c>
      <c r="S41" s="168" t="s">
        <v>332</v>
      </c>
      <c r="T41" s="76">
        <v>0.25</v>
      </c>
      <c r="U41" s="78">
        <v>219760781</v>
      </c>
      <c r="V41" s="163"/>
      <c r="W41" s="189"/>
      <c r="X41" s="190"/>
      <c r="Y41" s="147"/>
      <c r="Z41" s="159"/>
      <c r="AA41" s="166"/>
      <c r="AB41" s="149"/>
      <c r="AC41" s="149"/>
    </row>
    <row r="42" spans="2:29" ht="74.25" customHeight="1" x14ac:dyDescent="0.35">
      <c r="B42" s="655"/>
      <c r="C42" s="69"/>
      <c r="D42" s="70"/>
      <c r="E42" s="71"/>
      <c r="F42" s="70"/>
      <c r="G42" s="93" t="s">
        <v>333</v>
      </c>
      <c r="H42" s="94" t="s">
        <v>334</v>
      </c>
      <c r="I42" s="71"/>
      <c r="J42" s="70"/>
      <c r="K42" s="191"/>
      <c r="L42" s="188"/>
      <c r="M42" s="168" t="s">
        <v>335</v>
      </c>
      <c r="N42" s="76">
        <v>0.2</v>
      </c>
      <c r="O42" s="168" t="s">
        <v>335</v>
      </c>
      <c r="P42" s="76">
        <v>0.2</v>
      </c>
      <c r="Q42" s="168" t="s">
        <v>335</v>
      </c>
      <c r="R42" s="77">
        <v>0.2</v>
      </c>
      <c r="S42" s="168" t="s">
        <v>335</v>
      </c>
      <c r="T42" s="76">
        <v>0.4</v>
      </c>
      <c r="U42" s="192">
        <v>53755990</v>
      </c>
      <c r="V42" s="163"/>
      <c r="W42" s="174"/>
      <c r="X42" s="181"/>
      <c r="Y42" s="100"/>
      <c r="Z42" s="176"/>
      <c r="AA42" s="101"/>
      <c r="AB42" s="84"/>
      <c r="AC42" s="84"/>
    </row>
    <row r="43" spans="2:29" ht="74.25" customHeight="1" x14ac:dyDescent="0.35">
      <c r="B43" s="655"/>
      <c r="C43" s="69"/>
      <c r="D43" s="70"/>
      <c r="E43" s="71"/>
      <c r="F43" s="70"/>
      <c r="G43" s="72"/>
      <c r="H43" s="73"/>
      <c r="I43" s="71"/>
      <c r="J43" s="70"/>
      <c r="K43" s="191"/>
      <c r="L43" s="188"/>
      <c r="M43" s="168" t="s">
        <v>268</v>
      </c>
      <c r="N43" s="76">
        <v>0.25</v>
      </c>
      <c r="O43" s="168" t="s">
        <v>268</v>
      </c>
      <c r="P43" s="76">
        <v>0.25</v>
      </c>
      <c r="Q43" s="168" t="s">
        <v>268</v>
      </c>
      <c r="R43" s="77">
        <v>0.25</v>
      </c>
      <c r="S43" s="168" t="s">
        <v>268</v>
      </c>
      <c r="T43" s="76">
        <v>0.25</v>
      </c>
      <c r="U43" s="193"/>
      <c r="V43" s="163"/>
      <c r="W43" s="194"/>
      <c r="X43" s="96"/>
      <c r="Y43" s="195"/>
      <c r="Z43" s="70"/>
      <c r="AA43" s="196"/>
      <c r="AB43" s="84"/>
      <c r="AC43" s="84"/>
    </row>
    <row r="44" spans="2:29" ht="74.25" customHeight="1" x14ac:dyDescent="0.35">
      <c r="B44" s="655"/>
      <c r="C44" s="69"/>
      <c r="D44" s="70"/>
      <c r="E44" s="71"/>
      <c r="F44" s="70"/>
      <c r="G44" s="86"/>
      <c r="H44" s="87"/>
      <c r="I44" s="71"/>
      <c r="J44" s="70"/>
      <c r="K44" s="191"/>
      <c r="L44" s="188"/>
      <c r="M44" s="168" t="s">
        <v>336</v>
      </c>
      <c r="N44" s="76">
        <v>0.25</v>
      </c>
      <c r="O44" s="168" t="s">
        <v>336</v>
      </c>
      <c r="P44" s="76">
        <v>0.25</v>
      </c>
      <c r="Q44" s="168" t="s">
        <v>336</v>
      </c>
      <c r="R44" s="77">
        <v>0.25</v>
      </c>
      <c r="S44" s="168" t="s">
        <v>336</v>
      </c>
      <c r="T44" s="76">
        <v>0.25</v>
      </c>
      <c r="U44" s="197"/>
      <c r="V44" s="163"/>
      <c r="W44" s="194"/>
      <c r="X44" s="96"/>
      <c r="Y44" s="106"/>
      <c r="Z44" s="179"/>
      <c r="AA44" s="107"/>
      <c r="AB44" s="84"/>
      <c r="AC44" s="84"/>
    </row>
    <row r="45" spans="2:29" ht="60.75" customHeight="1" x14ac:dyDescent="0.35">
      <c r="B45" s="655"/>
      <c r="C45" s="69"/>
      <c r="D45" s="70"/>
      <c r="E45" s="71"/>
      <c r="F45" s="70"/>
      <c r="G45" s="167" t="s">
        <v>337</v>
      </c>
      <c r="H45" s="168" t="s">
        <v>338</v>
      </c>
      <c r="I45" s="71"/>
      <c r="J45" s="70"/>
      <c r="K45" s="191"/>
      <c r="L45" s="188"/>
      <c r="M45" s="168" t="s">
        <v>268</v>
      </c>
      <c r="N45" s="76">
        <v>0.25</v>
      </c>
      <c r="O45" s="168" t="s">
        <v>268</v>
      </c>
      <c r="P45" s="76">
        <v>0.25</v>
      </c>
      <c r="Q45" s="168" t="s">
        <v>268</v>
      </c>
      <c r="R45" s="77">
        <v>0.25</v>
      </c>
      <c r="S45" s="168" t="s">
        <v>268</v>
      </c>
      <c r="T45" s="76">
        <v>0.25</v>
      </c>
      <c r="U45" s="192">
        <v>244517975</v>
      </c>
      <c r="V45" s="163"/>
      <c r="W45" s="174"/>
      <c r="X45" s="181"/>
      <c r="Y45" s="100"/>
      <c r="Z45" s="176"/>
      <c r="AA45" s="101"/>
      <c r="AB45" s="84"/>
      <c r="AC45" s="84"/>
    </row>
    <row r="46" spans="2:29" ht="59.25" customHeight="1" x14ac:dyDescent="0.35">
      <c r="B46" s="655"/>
      <c r="C46" s="69"/>
      <c r="D46" s="70"/>
      <c r="E46" s="71"/>
      <c r="F46" s="70"/>
      <c r="G46" s="167"/>
      <c r="H46" s="168"/>
      <c r="I46" s="71"/>
      <c r="J46" s="70"/>
      <c r="K46" s="191"/>
      <c r="L46" s="188"/>
      <c r="M46" s="168" t="s">
        <v>339</v>
      </c>
      <c r="N46" s="76">
        <v>0.3</v>
      </c>
      <c r="O46" s="168" t="s">
        <v>339</v>
      </c>
      <c r="P46" s="76">
        <v>0.3</v>
      </c>
      <c r="Q46" s="168" t="s">
        <v>339</v>
      </c>
      <c r="R46" s="77">
        <v>0.1</v>
      </c>
      <c r="S46" s="168" t="s">
        <v>339</v>
      </c>
      <c r="T46" s="76">
        <v>0.3</v>
      </c>
      <c r="U46" s="193"/>
      <c r="V46" s="163"/>
      <c r="W46" s="194"/>
      <c r="X46" s="96"/>
      <c r="Y46" s="195"/>
      <c r="Z46" s="70"/>
      <c r="AA46" s="196"/>
      <c r="AB46" s="84"/>
      <c r="AC46" s="84"/>
    </row>
    <row r="47" spans="2:29" ht="65.25" customHeight="1" x14ac:dyDescent="0.35">
      <c r="B47" s="655"/>
      <c r="C47" s="69"/>
      <c r="D47" s="70"/>
      <c r="E47" s="71"/>
      <c r="F47" s="70"/>
      <c r="G47" s="167"/>
      <c r="H47" s="168"/>
      <c r="I47" s="71"/>
      <c r="J47" s="70"/>
      <c r="K47" s="191"/>
      <c r="L47" s="188"/>
      <c r="M47" s="94" t="s">
        <v>340</v>
      </c>
      <c r="N47" s="198">
        <v>0.3</v>
      </c>
      <c r="O47" s="94" t="s">
        <v>340</v>
      </c>
      <c r="P47" s="198">
        <v>0.3</v>
      </c>
      <c r="Q47" s="94" t="s">
        <v>340</v>
      </c>
      <c r="R47" s="199">
        <v>0.1</v>
      </c>
      <c r="S47" s="94" t="s">
        <v>340</v>
      </c>
      <c r="T47" s="198">
        <v>0.3</v>
      </c>
      <c r="U47" s="197"/>
      <c r="V47" s="163"/>
      <c r="W47" s="194"/>
      <c r="X47" s="96"/>
      <c r="Y47" s="195"/>
      <c r="Z47" s="70"/>
      <c r="AA47" s="196"/>
      <c r="AB47" s="157"/>
      <c r="AC47" s="157"/>
    </row>
    <row r="48" spans="2:29" ht="65.25" customHeight="1" x14ac:dyDescent="0.35">
      <c r="B48" s="655"/>
      <c r="C48" s="69"/>
      <c r="D48" s="70"/>
      <c r="E48" s="71"/>
      <c r="F48" s="70"/>
      <c r="G48" s="200" t="s">
        <v>341</v>
      </c>
      <c r="H48" s="71" t="s">
        <v>342</v>
      </c>
      <c r="I48" s="71"/>
      <c r="J48" s="70"/>
      <c r="K48" s="191"/>
      <c r="L48" s="188"/>
      <c r="M48" s="168" t="s">
        <v>343</v>
      </c>
      <c r="N48" s="76">
        <v>0.05</v>
      </c>
      <c r="O48" s="201" t="s">
        <v>344</v>
      </c>
      <c r="P48" s="76">
        <v>0.25</v>
      </c>
      <c r="Q48" s="201" t="s">
        <v>345</v>
      </c>
      <c r="R48" s="76">
        <v>0.35</v>
      </c>
      <c r="S48" s="201" t="s">
        <v>346</v>
      </c>
      <c r="T48" s="76">
        <v>0.35</v>
      </c>
      <c r="U48" s="202">
        <v>5000000000</v>
      </c>
      <c r="V48" s="163"/>
      <c r="W48" s="203"/>
      <c r="X48" s="203"/>
      <c r="Y48" s="188"/>
      <c r="Z48" s="188"/>
      <c r="AA48" s="188"/>
      <c r="AB48" s="204"/>
      <c r="AC48" s="205"/>
    </row>
    <row r="49" spans="2:29" ht="65.25" customHeight="1" x14ac:dyDescent="0.35">
      <c r="B49" s="655"/>
      <c r="C49" s="69"/>
      <c r="D49" s="70"/>
      <c r="E49" s="71"/>
      <c r="F49" s="70"/>
      <c r="G49" s="200"/>
      <c r="H49" s="71"/>
      <c r="I49" s="71"/>
      <c r="J49" s="70"/>
      <c r="K49" s="191"/>
      <c r="L49" s="188"/>
      <c r="M49" s="206" t="s">
        <v>347</v>
      </c>
      <c r="N49" s="76">
        <v>0.35</v>
      </c>
      <c r="O49" s="201" t="s">
        <v>348</v>
      </c>
      <c r="P49" s="76">
        <v>0.35</v>
      </c>
      <c r="Q49" s="201" t="s">
        <v>349</v>
      </c>
      <c r="R49" s="76">
        <v>0.25</v>
      </c>
      <c r="S49" s="201" t="s">
        <v>350</v>
      </c>
      <c r="T49" s="76">
        <v>0.05</v>
      </c>
      <c r="U49" s="202"/>
      <c r="V49" s="163"/>
      <c r="W49" s="203"/>
      <c r="X49" s="203"/>
      <c r="Y49" s="188"/>
      <c r="Z49" s="188"/>
      <c r="AA49" s="188"/>
      <c r="AB49" s="207"/>
      <c r="AC49" s="208"/>
    </row>
    <row r="50" spans="2:29" ht="65.25" customHeight="1" x14ac:dyDescent="0.35">
      <c r="B50" s="655"/>
      <c r="C50" s="69"/>
      <c r="D50" s="70"/>
      <c r="E50" s="71"/>
      <c r="F50" s="70"/>
      <c r="G50" s="200"/>
      <c r="H50" s="71"/>
      <c r="I50" s="71"/>
      <c r="J50" s="70"/>
      <c r="K50" s="191"/>
      <c r="L50" s="188"/>
      <c r="M50" s="168" t="s">
        <v>351</v>
      </c>
      <c r="N50" s="76">
        <v>0.05</v>
      </c>
      <c r="O50" s="168" t="s">
        <v>335</v>
      </c>
      <c r="P50" s="76">
        <v>0.25</v>
      </c>
      <c r="Q50" s="168" t="s">
        <v>335</v>
      </c>
      <c r="R50" s="76">
        <v>0.35</v>
      </c>
      <c r="S50" s="168" t="s">
        <v>335</v>
      </c>
      <c r="T50" s="76">
        <v>0.35</v>
      </c>
      <c r="U50" s="202"/>
      <c r="V50" s="163"/>
      <c r="W50" s="203"/>
      <c r="X50" s="203"/>
      <c r="Y50" s="188"/>
      <c r="Z50" s="188"/>
      <c r="AA50" s="188"/>
      <c r="AB50" s="207"/>
      <c r="AC50" s="208"/>
    </row>
    <row r="51" spans="2:29" ht="140.25" customHeight="1" x14ac:dyDescent="0.35">
      <c r="B51" s="650"/>
      <c r="C51" s="126"/>
      <c r="D51" s="127"/>
      <c r="E51" s="128"/>
      <c r="F51" s="127"/>
      <c r="G51" s="209"/>
      <c r="H51" s="128"/>
      <c r="I51" s="128"/>
      <c r="J51" s="127"/>
      <c r="K51" s="210"/>
      <c r="L51" s="188"/>
      <c r="M51" s="168" t="s">
        <v>352</v>
      </c>
      <c r="N51" s="76">
        <v>0.05</v>
      </c>
      <c r="O51" s="201" t="s">
        <v>353</v>
      </c>
      <c r="P51" s="76">
        <v>0.25</v>
      </c>
      <c r="Q51" s="201" t="s">
        <v>353</v>
      </c>
      <c r="R51" s="76">
        <v>0.35</v>
      </c>
      <c r="S51" s="201" t="s">
        <v>353</v>
      </c>
      <c r="T51" s="76">
        <v>0.35</v>
      </c>
      <c r="U51" s="202"/>
      <c r="V51" s="163"/>
      <c r="W51" s="203"/>
      <c r="X51" s="203"/>
      <c r="Y51" s="188"/>
      <c r="Z51" s="188"/>
      <c r="AA51" s="188"/>
      <c r="AB51" s="211"/>
      <c r="AC51" s="212"/>
    </row>
    <row r="52" spans="2:29" ht="48.75" customHeight="1" x14ac:dyDescent="0.35">
      <c r="B52" s="649" t="s">
        <v>76</v>
      </c>
      <c r="C52" s="28" t="s">
        <v>15</v>
      </c>
      <c r="D52" s="29" t="s">
        <v>16</v>
      </c>
      <c r="E52" s="29" t="s">
        <v>17</v>
      </c>
      <c r="F52" s="29" t="s">
        <v>18</v>
      </c>
      <c r="G52" s="29" t="s">
        <v>23</v>
      </c>
      <c r="H52" s="30" t="s">
        <v>107</v>
      </c>
      <c r="I52" s="30" t="s">
        <v>21</v>
      </c>
      <c r="J52" s="29" t="s">
        <v>61</v>
      </c>
      <c r="K52" s="31" t="s">
        <v>62</v>
      </c>
      <c r="L52" s="213" t="s">
        <v>22</v>
      </c>
      <c r="M52" s="214" t="s">
        <v>247</v>
      </c>
      <c r="N52" s="215" t="s">
        <v>248</v>
      </c>
      <c r="O52" s="214" t="s">
        <v>249</v>
      </c>
      <c r="P52" s="215" t="s">
        <v>250</v>
      </c>
      <c r="Q52" s="214" t="s">
        <v>251</v>
      </c>
      <c r="R52" s="215" t="s">
        <v>252</v>
      </c>
      <c r="S52" s="214" t="s">
        <v>253</v>
      </c>
      <c r="T52" s="215" t="s">
        <v>254</v>
      </c>
      <c r="U52" s="656" t="s">
        <v>30</v>
      </c>
      <c r="V52" s="657"/>
      <c r="W52" s="658" t="s">
        <v>32</v>
      </c>
      <c r="X52" s="657"/>
      <c r="Y52" s="216" t="s">
        <v>255</v>
      </c>
      <c r="Z52" s="217" t="s">
        <v>256</v>
      </c>
      <c r="AA52" s="218" t="s">
        <v>257</v>
      </c>
      <c r="AB52" s="36" t="s">
        <v>34</v>
      </c>
      <c r="AC52" s="26" t="s">
        <v>13</v>
      </c>
    </row>
    <row r="53" spans="2:29" ht="63.75" customHeight="1" x14ac:dyDescent="0.35">
      <c r="B53" s="650"/>
      <c r="C53" s="38"/>
      <c r="D53" s="39"/>
      <c r="E53" s="39"/>
      <c r="F53" s="39"/>
      <c r="G53" s="39"/>
      <c r="H53" s="40"/>
      <c r="I53" s="40"/>
      <c r="J53" s="39"/>
      <c r="K53" s="41"/>
      <c r="L53" s="23"/>
      <c r="M53" s="38"/>
      <c r="N53" s="41"/>
      <c r="O53" s="38"/>
      <c r="P53" s="41"/>
      <c r="Q53" s="38"/>
      <c r="R53" s="41"/>
      <c r="S53" s="38"/>
      <c r="T53" s="41"/>
      <c r="U53" s="42" t="s">
        <v>258</v>
      </c>
      <c r="V53" s="43" t="s">
        <v>36</v>
      </c>
      <c r="W53" s="44" t="s">
        <v>41</v>
      </c>
      <c r="X53" s="45" t="s">
        <v>42</v>
      </c>
      <c r="Y53" s="46"/>
      <c r="Z53" s="47"/>
      <c r="AA53" s="48"/>
      <c r="AB53" s="49"/>
      <c r="AC53" s="50"/>
    </row>
    <row r="54" spans="2:29" ht="401.25" customHeight="1" x14ac:dyDescent="0.35">
      <c r="B54" s="654" t="s">
        <v>354</v>
      </c>
      <c r="C54" s="51" t="s">
        <v>355</v>
      </c>
      <c r="D54" s="52" t="s">
        <v>356</v>
      </c>
      <c r="E54" s="53" t="s">
        <v>357</v>
      </c>
      <c r="F54" s="52" t="s">
        <v>358</v>
      </c>
      <c r="G54" s="139" t="s">
        <v>359</v>
      </c>
      <c r="H54" s="159" t="s">
        <v>360</v>
      </c>
      <c r="I54" s="53">
        <v>3</v>
      </c>
      <c r="J54" s="52" t="s">
        <v>361</v>
      </c>
      <c r="K54" s="52" t="s">
        <v>362</v>
      </c>
      <c r="L54" s="53" t="s">
        <v>363</v>
      </c>
      <c r="M54" s="57" t="s">
        <v>364</v>
      </c>
      <c r="N54" s="58">
        <v>0.25</v>
      </c>
      <c r="O54" s="57" t="s">
        <v>364</v>
      </c>
      <c r="P54" s="58">
        <v>0.25</v>
      </c>
      <c r="Q54" s="57" t="s">
        <v>364</v>
      </c>
      <c r="R54" s="59">
        <v>0.25</v>
      </c>
      <c r="S54" s="57" t="s">
        <v>364</v>
      </c>
      <c r="T54" s="58">
        <v>0.25</v>
      </c>
      <c r="U54" s="219">
        <v>389823638</v>
      </c>
      <c r="V54" s="220">
        <f>SUM(U54:U62)</f>
        <v>2152083726</v>
      </c>
      <c r="W54" s="221"/>
      <c r="X54" s="222"/>
      <c r="Y54" s="146"/>
      <c r="Z54" s="87"/>
      <c r="AA54" s="107"/>
      <c r="AB54" s="66"/>
      <c r="AC54" s="66"/>
    </row>
    <row r="55" spans="2:29" ht="255" customHeight="1" x14ac:dyDescent="0.35">
      <c r="B55" s="655"/>
      <c r="C55" s="69"/>
      <c r="D55" s="70"/>
      <c r="E55" s="71"/>
      <c r="F55" s="70"/>
      <c r="G55" s="167" t="s">
        <v>365</v>
      </c>
      <c r="H55" s="168" t="s">
        <v>366</v>
      </c>
      <c r="I55" s="71"/>
      <c r="J55" s="70"/>
      <c r="K55" s="70"/>
      <c r="L55" s="71"/>
      <c r="M55" s="75" t="s">
        <v>367</v>
      </c>
      <c r="N55" s="76">
        <v>0.25</v>
      </c>
      <c r="O55" s="75" t="s">
        <v>367</v>
      </c>
      <c r="P55" s="76">
        <v>0.25</v>
      </c>
      <c r="Q55" s="75" t="s">
        <v>367</v>
      </c>
      <c r="R55" s="77">
        <v>0.25</v>
      </c>
      <c r="S55" s="75" t="s">
        <v>367</v>
      </c>
      <c r="T55" s="76">
        <v>0.25</v>
      </c>
      <c r="U55" s="143">
        <v>311290330</v>
      </c>
      <c r="V55" s="223"/>
      <c r="W55" s="224"/>
      <c r="X55" s="225"/>
      <c r="Y55" s="171"/>
      <c r="Z55" s="168"/>
      <c r="AA55" s="226"/>
      <c r="AB55" s="84"/>
      <c r="AC55" s="84"/>
    </row>
    <row r="56" spans="2:29" ht="176.25" customHeight="1" x14ac:dyDescent="0.35">
      <c r="B56" s="655"/>
      <c r="C56" s="69"/>
      <c r="D56" s="70"/>
      <c r="E56" s="71"/>
      <c r="F56" s="70"/>
      <c r="G56" s="167" t="s">
        <v>368</v>
      </c>
      <c r="H56" s="168" t="s">
        <v>369</v>
      </c>
      <c r="I56" s="71"/>
      <c r="J56" s="70"/>
      <c r="K56" s="70"/>
      <c r="L56" s="71"/>
      <c r="M56" s="75" t="s">
        <v>364</v>
      </c>
      <c r="N56" s="76">
        <v>0.25</v>
      </c>
      <c r="O56" s="75" t="s">
        <v>364</v>
      </c>
      <c r="P56" s="76">
        <v>0.25</v>
      </c>
      <c r="Q56" s="75" t="s">
        <v>364</v>
      </c>
      <c r="R56" s="77">
        <v>0.25</v>
      </c>
      <c r="S56" s="75" t="s">
        <v>364</v>
      </c>
      <c r="T56" s="76">
        <v>0.25</v>
      </c>
      <c r="U56" s="227">
        <v>35000000</v>
      </c>
      <c r="V56" s="223"/>
      <c r="W56" s="224"/>
      <c r="X56" s="225"/>
      <c r="Y56" s="228"/>
      <c r="Z56" s="229"/>
      <c r="AA56" s="226"/>
      <c r="AB56" s="84"/>
      <c r="AC56" s="84"/>
    </row>
    <row r="57" spans="2:29" ht="272.25" customHeight="1" x14ac:dyDescent="0.35">
      <c r="B57" s="655"/>
      <c r="C57" s="69"/>
      <c r="D57" s="179"/>
      <c r="E57" s="71"/>
      <c r="F57" s="179"/>
      <c r="G57" s="167" t="s">
        <v>370</v>
      </c>
      <c r="H57" s="168" t="s">
        <v>371</v>
      </c>
      <c r="I57" s="182"/>
      <c r="J57" s="179"/>
      <c r="K57" s="179"/>
      <c r="L57" s="182"/>
      <c r="M57" s="75" t="s">
        <v>372</v>
      </c>
      <c r="N57" s="76">
        <v>0.25</v>
      </c>
      <c r="O57" s="75" t="s">
        <v>372</v>
      </c>
      <c r="P57" s="76">
        <v>0.25</v>
      </c>
      <c r="Q57" s="75" t="s">
        <v>372</v>
      </c>
      <c r="R57" s="77">
        <v>0.25</v>
      </c>
      <c r="S57" s="75" t="s">
        <v>372</v>
      </c>
      <c r="T57" s="76">
        <v>0.25</v>
      </c>
      <c r="U57" s="143">
        <v>338926515</v>
      </c>
      <c r="V57" s="223"/>
      <c r="W57" s="224"/>
      <c r="X57" s="225"/>
      <c r="Y57" s="230"/>
      <c r="Z57" s="94"/>
      <c r="AA57" s="101"/>
      <c r="AB57" s="138"/>
      <c r="AC57" s="138"/>
    </row>
    <row r="58" spans="2:29" ht="66" customHeight="1" x14ac:dyDescent="0.35">
      <c r="B58" s="655"/>
      <c r="C58" s="69"/>
      <c r="D58" s="176" t="s">
        <v>356</v>
      </c>
      <c r="E58" s="71"/>
      <c r="F58" s="176" t="s">
        <v>373</v>
      </c>
      <c r="G58" s="93" t="s">
        <v>374</v>
      </c>
      <c r="H58" s="176" t="s">
        <v>375</v>
      </c>
      <c r="I58" s="186">
        <v>10</v>
      </c>
      <c r="J58" s="176" t="s">
        <v>376</v>
      </c>
      <c r="K58" s="176" t="s">
        <v>377</v>
      </c>
      <c r="L58" s="186" t="s">
        <v>378</v>
      </c>
      <c r="M58" s="75" t="s">
        <v>379</v>
      </c>
      <c r="N58" s="76">
        <v>0.1</v>
      </c>
      <c r="O58" s="75" t="s">
        <v>379</v>
      </c>
      <c r="P58" s="76">
        <v>0.25</v>
      </c>
      <c r="Q58" s="75" t="s">
        <v>379</v>
      </c>
      <c r="R58" s="77">
        <v>0.25</v>
      </c>
      <c r="S58" s="75" t="s">
        <v>379</v>
      </c>
      <c r="T58" s="76">
        <v>0.4</v>
      </c>
      <c r="U58" s="231">
        <v>287335314</v>
      </c>
      <c r="V58" s="223"/>
      <c r="W58" s="224"/>
      <c r="X58" s="225"/>
      <c r="Y58" s="232"/>
      <c r="Z58" s="52"/>
      <c r="AA58" s="233"/>
      <c r="AB58" s="149"/>
      <c r="AC58" s="149"/>
    </row>
    <row r="59" spans="2:29" ht="85.5" customHeight="1" x14ac:dyDescent="0.35">
      <c r="B59" s="655"/>
      <c r="C59" s="69"/>
      <c r="D59" s="70"/>
      <c r="E59" s="71"/>
      <c r="F59" s="70"/>
      <c r="G59" s="86"/>
      <c r="H59" s="179"/>
      <c r="I59" s="71"/>
      <c r="J59" s="70"/>
      <c r="K59" s="70"/>
      <c r="L59" s="71"/>
      <c r="M59" s="75" t="s">
        <v>380</v>
      </c>
      <c r="N59" s="76">
        <v>0.25</v>
      </c>
      <c r="O59" s="75" t="s">
        <v>380</v>
      </c>
      <c r="P59" s="76">
        <v>0.25</v>
      </c>
      <c r="Q59" s="75" t="s">
        <v>380</v>
      </c>
      <c r="R59" s="77">
        <v>0.25</v>
      </c>
      <c r="S59" s="75" t="s">
        <v>380</v>
      </c>
      <c r="T59" s="76">
        <v>0.25</v>
      </c>
      <c r="U59" s="234"/>
      <c r="V59" s="223"/>
      <c r="W59" s="224"/>
      <c r="X59" s="225"/>
      <c r="Y59" s="195"/>
      <c r="Z59" s="70"/>
      <c r="AA59" s="196"/>
      <c r="AB59" s="84"/>
      <c r="AC59" s="84"/>
    </row>
    <row r="60" spans="2:29" ht="140.25" customHeight="1" x14ac:dyDescent="0.35">
      <c r="B60" s="655"/>
      <c r="C60" s="69"/>
      <c r="D60" s="179"/>
      <c r="E60" s="71"/>
      <c r="F60" s="179"/>
      <c r="G60" s="167" t="s">
        <v>381</v>
      </c>
      <c r="H60" s="168" t="s">
        <v>382</v>
      </c>
      <c r="I60" s="182"/>
      <c r="J60" s="179"/>
      <c r="K60" s="179"/>
      <c r="L60" s="182"/>
      <c r="M60" s="75" t="s">
        <v>383</v>
      </c>
      <c r="N60" s="76">
        <v>0.2</v>
      </c>
      <c r="O60" s="75" t="s">
        <v>383</v>
      </c>
      <c r="P60" s="76">
        <v>0.4</v>
      </c>
      <c r="Q60" s="75" t="s">
        <v>383</v>
      </c>
      <c r="R60" s="77">
        <v>0.2</v>
      </c>
      <c r="S60" s="75" t="s">
        <v>383</v>
      </c>
      <c r="T60" s="76">
        <v>0.2</v>
      </c>
      <c r="U60" s="143">
        <v>450182860</v>
      </c>
      <c r="V60" s="223"/>
      <c r="W60" s="224"/>
      <c r="X60" s="225"/>
      <c r="Y60" s="106"/>
      <c r="Z60" s="179"/>
      <c r="AA60" s="107"/>
      <c r="AB60" s="84"/>
      <c r="AC60" s="84"/>
    </row>
    <row r="61" spans="2:29" ht="93" customHeight="1" x14ac:dyDescent="0.35">
      <c r="B61" s="655"/>
      <c r="C61" s="69"/>
      <c r="D61" s="176" t="s">
        <v>356</v>
      </c>
      <c r="E61" s="71"/>
      <c r="F61" s="176" t="s">
        <v>384</v>
      </c>
      <c r="G61" s="167" t="s">
        <v>385</v>
      </c>
      <c r="H61" s="168" t="s">
        <v>386</v>
      </c>
      <c r="I61" s="186">
        <v>1</v>
      </c>
      <c r="J61" s="176" t="s">
        <v>387</v>
      </c>
      <c r="K61" s="176" t="s">
        <v>388</v>
      </c>
      <c r="L61" s="186" t="s">
        <v>389</v>
      </c>
      <c r="M61" s="75" t="s">
        <v>268</v>
      </c>
      <c r="N61" s="76">
        <v>0.25</v>
      </c>
      <c r="O61" s="75" t="s">
        <v>268</v>
      </c>
      <c r="P61" s="76">
        <v>0.25</v>
      </c>
      <c r="Q61" s="75" t="s">
        <v>268</v>
      </c>
      <c r="R61" s="77">
        <v>0.25</v>
      </c>
      <c r="S61" s="75" t="s">
        <v>268</v>
      </c>
      <c r="T61" s="76">
        <v>0.25</v>
      </c>
      <c r="U61" s="143">
        <v>57900000</v>
      </c>
      <c r="V61" s="223"/>
      <c r="W61" s="224"/>
      <c r="X61" s="225"/>
      <c r="Y61" s="100"/>
      <c r="Z61" s="176"/>
      <c r="AA61" s="101"/>
      <c r="AB61" s="84"/>
      <c r="AC61" s="84"/>
    </row>
    <row r="62" spans="2:29" ht="139.5" customHeight="1" x14ac:dyDescent="0.35">
      <c r="B62" s="650"/>
      <c r="C62" s="126"/>
      <c r="D62" s="127"/>
      <c r="E62" s="128"/>
      <c r="F62" s="127"/>
      <c r="G62" s="235" t="s">
        <v>390</v>
      </c>
      <c r="H62" s="155" t="s">
        <v>391</v>
      </c>
      <c r="I62" s="128"/>
      <c r="J62" s="127"/>
      <c r="K62" s="127"/>
      <c r="L62" s="128"/>
      <c r="M62" s="132" t="s">
        <v>392</v>
      </c>
      <c r="N62" s="133">
        <v>0.25</v>
      </c>
      <c r="O62" s="132" t="s">
        <v>392</v>
      </c>
      <c r="P62" s="133">
        <v>0.25</v>
      </c>
      <c r="Q62" s="132" t="s">
        <v>392</v>
      </c>
      <c r="R62" s="134">
        <v>0.25</v>
      </c>
      <c r="S62" s="132" t="s">
        <v>392</v>
      </c>
      <c r="T62" s="133">
        <v>0.25</v>
      </c>
      <c r="U62" s="143">
        <v>281625069</v>
      </c>
      <c r="V62" s="236"/>
      <c r="W62" s="237"/>
      <c r="X62" s="238"/>
      <c r="Y62" s="136"/>
      <c r="Z62" s="127"/>
      <c r="AA62" s="137"/>
      <c r="AB62" s="157"/>
      <c r="AC62" s="157"/>
    </row>
    <row r="63" spans="2:29" ht="56.25" customHeight="1" x14ac:dyDescent="0.35">
      <c r="B63" s="239" t="s">
        <v>90</v>
      </c>
      <c r="C63" s="240"/>
      <c r="D63" s="241"/>
      <c r="E63" s="241"/>
      <c r="F63" s="241"/>
      <c r="G63" s="242"/>
      <c r="H63" s="243"/>
      <c r="I63" s="241"/>
      <c r="J63" s="241"/>
      <c r="K63" s="241"/>
      <c r="L63" s="240"/>
      <c r="M63" s="240"/>
      <c r="N63" s="243"/>
      <c r="O63" s="240"/>
      <c r="P63" s="241"/>
      <c r="Q63" s="240"/>
      <c r="R63" s="243"/>
      <c r="S63" s="243"/>
      <c r="T63" s="243"/>
      <c r="U63" s="244">
        <f t="shared" ref="U63:V63" si="0">U62+U61+U60+U58+U57+U56+U55+U54+U45+U42+U41+U39+U37+U36+U35+U32+U31+U29+U27+U25+U23+U21+U19+U12+U48</f>
        <v>11534355274</v>
      </c>
      <c r="V63" s="244">
        <f t="shared" si="0"/>
        <v>11534355274</v>
      </c>
      <c r="W63" s="244">
        <f t="shared" ref="W63:X63" si="1">W62+W61+W60+W58+W57+W56+W55+W54+W45+W42+W41+W39+W37+W36+W35+W32+W31+W29+W27+W25+W23+W21+W19+W12</f>
        <v>0</v>
      </c>
      <c r="X63" s="244">
        <f t="shared" si="1"/>
        <v>0</v>
      </c>
      <c r="Y63" s="245"/>
      <c r="Z63" s="245"/>
      <c r="AA63" s="245"/>
      <c r="AB63" s="246"/>
      <c r="AC63" s="247"/>
    </row>
    <row r="64" spans="2:29" ht="40.5" customHeight="1" x14ac:dyDescent="0.35">
      <c r="B64" s="248" t="s">
        <v>91</v>
      </c>
      <c r="C64" s="660" t="s">
        <v>393</v>
      </c>
      <c r="D64" s="639"/>
      <c r="E64" s="639"/>
      <c r="F64" s="639"/>
      <c r="G64" s="639"/>
      <c r="H64" s="639"/>
      <c r="I64" s="639"/>
      <c r="J64" s="639"/>
      <c r="K64" s="639"/>
      <c r="L64" s="639"/>
      <c r="M64" s="639"/>
      <c r="N64" s="639"/>
      <c r="O64" s="639"/>
      <c r="P64" s="639"/>
      <c r="Q64" s="639"/>
      <c r="R64" s="639"/>
      <c r="S64" s="639"/>
      <c r="T64" s="639"/>
      <c r="U64" s="639"/>
      <c r="V64" s="639"/>
      <c r="W64" s="639"/>
      <c r="X64" s="640"/>
      <c r="Y64" s="12" t="s">
        <v>8</v>
      </c>
      <c r="Z64" s="13">
        <v>2021</v>
      </c>
      <c r="AA64" s="14"/>
      <c r="AB64" s="15" t="s">
        <v>92</v>
      </c>
      <c r="AC64" s="16">
        <v>1153121519</v>
      </c>
    </row>
    <row r="65" spans="2:29" ht="37.5" customHeight="1" x14ac:dyDescent="0.35">
      <c r="B65" s="249" t="s">
        <v>10</v>
      </c>
      <c r="C65" s="641" t="s">
        <v>394</v>
      </c>
      <c r="D65" s="642"/>
      <c r="E65" s="642"/>
      <c r="F65" s="642"/>
      <c r="G65" s="642"/>
      <c r="H65" s="642"/>
      <c r="I65" s="642"/>
      <c r="J65" s="642"/>
      <c r="K65" s="642"/>
      <c r="L65" s="642"/>
      <c r="M65" s="642"/>
      <c r="N65" s="642"/>
      <c r="O65" s="642"/>
      <c r="P65" s="642"/>
      <c r="Q65" s="642"/>
      <c r="R65" s="642"/>
      <c r="S65" s="642"/>
      <c r="T65" s="642"/>
      <c r="U65" s="642"/>
      <c r="V65" s="642"/>
      <c r="W65" s="642"/>
      <c r="X65" s="643"/>
      <c r="Y65" s="18" t="s">
        <v>12</v>
      </c>
      <c r="Z65" s="19"/>
      <c r="AA65" s="20"/>
      <c r="AB65" s="21"/>
      <c r="AC65" s="22"/>
    </row>
    <row r="66" spans="2:29" ht="67.5" customHeight="1" x14ac:dyDescent="0.35">
      <c r="B66" s="23"/>
      <c r="C66" s="644" t="s">
        <v>395</v>
      </c>
      <c r="D66" s="633"/>
      <c r="E66" s="633"/>
      <c r="F66" s="634"/>
      <c r="G66" s="24"/>
      <c r="H66" s="644" t="s">
        <v>396</v>
      </c>
      <c r="I66" s="633"/>
      <c r="J66" s="633"/>
      <c r="K66" s="633"/>
      <c r="L66" s="634"/>
      <c r="M66" s="644" t="s">
        <v>397</v>
      </c>
      <c r="N66" s="633"/>
      <c r="O66" s="633"/>
      <c r="P66" s="633"/>
      <c r="Q66" s="633"/>
      <c r="R66" s="633"/>
      <c r="S66" s="633"/>
      <c r="T66" s="634"/>
      <c r="U66" s="644" t="s">
        <v>398</v>
      </c>
      <c r="V66" s="634"/>
      <c r="W66" s="645" t="s">
        <v>399</v>
      </c>
      <c r="X66" s="634"/>
      <c r="Y66" s="653" t="s">
        <v>400</v>
      </c>
      <c r="Z66" s="633"/>
      <c r="AA66" s="634"/>
      <c r="AB66" s="25" t="s">
        <v>401</v>
      </c>
      <c r="AC66" s="26" t="s">
        <v>13</v>
      </c>
    </row>
    <row r="67" spans="2:29" ht="48" customHeight="1" x14ac:dyDescent="0.35">
      <c r="B67" s="649" t="s">
        <v>14</v>
      </c>
      <c r="C67" s="28" t="s">
        <v>15</v>
      </c>
      <c r="D67" s="29" t="s">
        <v>16</v>
      </c>
      <c r="E67" s="29" t="s">
        <v>17</v>
      </c>
      <c r="F67" s="29" t="s">
        <v>18</v>
      </c>
      <c r="G67" s="29" t="s">
        <v>23</v>
      </c>
      <c r="H67" s="30" t="s">
        <v>107</v>
      </c>
      <c r="I67" s="30" t="s">
        <v>21</v>
      </c>
      <c r="J67" s="29" t="s">
        <v>61</v>
      </c>
      <c r="K67" s="31" t="s">
        <v>62</v>
      </c>
      <c r="L67" s="32" t="s">
        <v>22</v>
      </c>
      <c r="M67" s="28" t="s">
        <v>247</v>
      </c>
      <c r="N67" s="31" t="s">
        <v>248</v>
      </c>
      <c r="O67" s="28" t="s">
        <v>249</v>
      </c>
      <c r="P67" s="31" t="s">
        <v>250</v>
      </c>
      <c r="Q67" s="28" t="s">
        <v>251</v>
      </c>
      <c r="R67" s="31" t="s">
        <v>252</v>
      </c>
      <c r="S67" s="28" t="s">
        <v>253</v>
      </c>
      <c r="T67" s="31" t="s">
        <v>254</v>
      </c>
      <c r="U67" s="651" t="s">
        <v>30</v>
      </c>
      <c r="V67" s="640"/>
      <c r="W67" s="652" t="s">
        <v>32</v>
      </c>
      <c r="X67" s="640"/>
      <c r="Y67" s="33" t="s">
        <v>255</v>
      </c>
      <c r="Z67" s="34" t="s">
        <v>256</v>
      </c>
      <c r="AA67" s="35" t="s">
        <v>257</v>
      </c>
      <c r="AB67" s="36" t="s">
        <v>34</v>
      </c>
      <c r="AC67" s="37"/>
    </row>
    <row r="68" spans="2:29" ht="60" customHeight="1" x14ac:dyDescent="0.35">
      <c r="B68" s="650"/>
      <c r="C68" s="38"/>
      <c r="D68" s="39"/>
      <c r="E68" s="39"/>
      <c r="F68" s="39"/>
      <c r="G68" s="39"/>
      <c r="H68" s="40"/>
      <c r="I68" s="40"/>
      <c r="J68" s="39"/>
      <c r="K68" s="41"/>
      <c r="L68" s="23"/>
      <c r="M68" s="38"/>
      <c r="N68" s="41"/>
      <c r="O68" s="38"/>
      <c r="P68" s="41"/>
      <c r="Q68" s="38"/>
      <c r="R68" s="41"/>
      <c r="S68" s="38"/>
      <c r="T68" s="41"/>
      <c r="U68" s="42" t="s">
        <v>258</v>
      </c>
      <c r="V68" s="43" t="s">
        <v>36</v>
      </c>
      <c r="W68" s="44" t="s">
        <v>41</v>
      </c>
      <c r="X68" s="45" t="s">
        <v>42</v>
      </c>
      <c r="Y68" s="46"/>
      <c r="Z68" s="47"/>
      <c r="AA68" s="48"/>
      <c r="AB68" s="49"/>
      <c r="AC68" s="50"/>
    </row>
    <row r="69" spans="2:29" ht="97.5" customHeight="1" x14ac:dyDescent="0.35">
      <c r="B69" s="654" t="s">
        <v>402</v>
      </c>
      <c r="C69" s="250" t="s">
        <v>355</v>
      </c>
      <c r="D69" s="52" t="s">
        <v>403</v>
      </c>
      <c r="E69" s="53" t="s">
        <v>404</v>
      </c>
      <c r="F69" s="52" t="s">
        <v>96</v>
      </c>
      <c r="G69" s="139" t="s">
        <v>101</v>
      </c>
      <c r="H69" s="251" t="s">
        <v>405</v>
      </c>
      <c r="I69" s="53">
        <v>1</v>
      </c>
      <c r="J69" s="52" t="s">
        <v>406</v>
      </c>
      <c r="K69" s="52" t="s">
        <v>407</v>
      </c>
      <c r="L69" s="53" t="s">
        <v>408</v>
      </c>
      <c r="M69" s="55" t="s">
        <v>409</v>
      </c>
      <c r="N69" s="252">
        <v>0.3</v>
      </c>
      <c r="O69" s="55" t="s">
        <v>409</v>
      </c>
      <c r="P69" s="252">
        <v>0.35</v>
      </c>
      <c r="Q69" s="55" t="s">
        <v>409</v>
      </c>
      <c r="R69" s="253">
        <v>0.2</v>
      </c>
      <c r="S69" s="55" t="s">
        <v>409</v>
      </c>
      <c r="T69" s="252">
        <v>0.2</v>
      </c>
      <c r="U69" s="254">
        <v>141691172</v>
      </c>
      <c r="V69" s="255">
        <f>SUM(U69:U72)</f>
        <v>584197922</v>
      </c>
      <c r="W69" s="256"/>
      <c r="X69" s="256"/>
      <c r="Y69" s="52"/>
      <c r="Z69" s="52"/>
      <c r="AA69" s="257"/>
      <c r="AB69" s="258"/>
      <c r="AC69" s="258"/>
    </row>
    <row r="70" spans="2:29" ht="97.5" customHeight="1" x14ac:dyDescent="0.35">
      <c r="B70" s="655"/>
      <c r="C70" s="259"/>
      <c r="D70" s="70"/>
      <c r="E70" s="71"/>
      <c r="F70" s="70"/>
      <c r="G70" s="167" t="s">
        <v>103</v>
      </c>
      <c r="H70" s="260" t="s">
        <v>410</v>
      </c>
      <c r="I70" s="182"/>
      <c r="J70" s="179"/>
      <c r="K70" s="179"/>
      <c r="L70" s="71"/>
      <c r="M70" s="87"/>
      <c r="N70" s="141"/>
      <c r="O70" s="87"/>
      <c r="P70" s="141"/>
      <c r="Q70" s="87"/>
      <c r="R70" s="142"/>
      <c r="S70" s="87"/>
      <c r="T70" s="141"/>
      <c r="U70" s="254">
        <v>142234318</v>
      </c>
      <c r="V70" s="261"/>
      <c r="W70" s="262"/>
      <c r="X70" s="262"/>
      <c r="Y70" s="179"/>
      <c r="Z70" s="179"/>
      <c r="AA70" s="107"/>
      <c r="AB70" s="263"/>
      <c r="AC70" s="263"/>
    </row>
    <row r="71" spans="2:29" ht="97.5" customHeight="1" x14ac:dyDescent="0.35">
      <c r="B71" s="655"/>
      <c r="C71" s="259"/>
      <c r="D71" s="70"/>
      <c r="E71" s="71"/>
      <c r="F71" s="70"/>
      <c r="G71" s="167" t="s">
        <v>296</v>
      </c>
      <c r="H71" s="260" t="s">
        <v>411</v>
      </c>
      <c r="I71" s="186">
        <v>2</v>
      </c>
      <c r="J71" s="176" t="s">
        <v>412</v>
      </c>
      <c r="K71" s="176" t="s">
        <v>407</v>
      </c>
      <c r="L71" s="71"/>
      <c r="M71" s="94" t="s">
        <v>413</v>
      </c>
      <c r="N71" s="198">
        <v>0.3</v>
      </c>
      <c r="O71" s="94" t="s">
        <v>413</v>
      </c>
      <c r="P71" s="198">
        <v>0.35</v>
      </c>
      <c r="Q71" s="94" t="s">
        <v>413</v>
      </c>
      <c r="R71" s="199">
        <v>0.2</v>
      </c>
      <c r="S71" s="94" t="s">
        <v>413</v>
      </c>
      <c r="T71" s="198">
        <v>0.2</v>
      </c>
      <c r="U71" s="163">
        <v>142383278</v>
      </c>
      <c r="V71" s="261"/>
      <c r="W71" s="262"/>
      <c r="X71" s="262"/>
      <c r="Y71" s="264"/>
      <c r="Z71" s="176"/>
      <c r="AA71" s="101"/>
      <c r="AB71" s="265"/>
      <c r="AC71" s="265"/>
    </row>
    <row r="72" spans="2:29" ht="97.5" customHeight="1" x14ac:dyDescent="0.35">
      <c r="B72" s="650"/>
      <c r="C72" s="266"/>
      <c r="D72" s="127"/>
      <c r="E72" s="128"/>
      <c r="F72" s="127"/>
      <c r="G72" s="235" t="s">
        <v>302</v>
      </c>
      <c r="H72" s="267" t="s">
        <v>414</v>
      </c>
      <c r="I72" s="128"/>
      <c r="J72" s="127"/>
      <c r="K72" s="127"/>
      <c r="L72" s="128"/>
      <c r="M72" s="130"/>
      <c r="N72" s="268"/>
      <c r="O72" s="130"/>
      <c r="P72" s="268"/>
      <c r="Q72" s="130"/>
      <c r="R72" s="269"/>
      <c r="S72" s="130"/>
      <c r="T72" s="268"/>
      <c r="U72" s="163">
        <v>157889154</v>
      </c>
      <c r="V72" s="270"/>
      <c r="W72" s="262"/>
      <c r="X72" s="262"/>
      <c r="Y72" s="271"/>
      <c r="Z72" s="127"/>
      <c r="AA72" s="137"/>
      <c r="AB72" s="272"/>
      <c r="AC72" s="272"/>
    </row>
    <row r="73" spans="2:29" ht="64.5" customHeight="1" x14ac:dyDescent="0.35">
      <c r="B73" s="649" t="s">
        <v>60</v>
      </c>
      <c r="C73" s="28" t="s">
        <v>15</v>
      </c>
      <c r="D73" s="29" t="s">
        <v>16</v>
      </c>
      <c r="E73" s="29" t="s">
        <v>17</v>
      </c>
      <c r="F73" s="29" t="s">
        <v>18</v>
      </c>
      <c r="G73" s="29" t="s">
        <v>23</v>
      </c>
      <c r="H73" s="30" t="s">
        <v>107</v>
      </c>
      <c r="I73" s="30" t="s">
        <v>21</v>
      </c>
      <c r="J73" s="29" t="s">
        <v>61</v>
      </c>
      <c r="K73" s="31" t="s">
        <v>62</v>
      </c>
      <c r="L73" s="32" t="s">
        <v>22</v>
      </c>
      <c r="M73" s="28" t="s">
        <v>247</v>
      </c>
      <c r="N73" s="31" t="s">
        <v>248</v>
      </c>
      <c r="O73" s="28" t="s">
        <v>249</v>
      </c>
      <c r="P73" s="31" t="s">
        <v>250</v>
      </c>
      <c r="Q73" s="28" t="s">
        <v>251</v>
      </c>
      <c r="R73" s="31" t="s">
        <v>252</v>
      </c>
      <c r="S73" s="28" t="s">
        <v>253</v>
      </c>
      <c r="T73" s="31" t="s">
        <v>254</v>
      </c>
      <c r="U73" s="651" t="s">
        <v>30</v>
      </c>
      <c r="V73" s="640"/>
      <c r="W73" s="652" t="s">
        <v>32</v>
      </c>
      <c r="X73" s="640"/>
      <c r="Y73" s="33" t="s">
        <v>255</v>
      </c>
      <c r="Z73" s="34" t="s">
        <v>256</v>
      </c>
      <c r="AA73" s="35" t="s">
        <v>257</v>
      </c>
      <c r="AB73" s="36" t="s">
        <v>34</v>
      </c>
      <c r="AC73" s="26" t="s">
        <v>13</v>
      </c>
    </row>
    <row r="74" spans="2:29" ht="70.5" customHeight="1" x14ac:dyDescent="0.35">
      <c r="B74" s="650"/>
      <c r="C74" s="38"/>
      <c r="D74" s="39"/>
      <c r="E74" s="39"/>
      <c r="F74" s="39"/>
      <c r="G74" s="39"/>
      <c r="H74" s="40"/>
      <c r="I74" s="40"/>
      <c r="J74" s="39"/>
      <c r="K74" s="41"/>
      <c r="L74" s="23"/>
      <c r="M74" s="38"/>
      <c r="N74" s="41"/>
      <c r="O74" s="38"/>
      <c r="P74" s="41"/>
      <c r="Q74" s="38"/>
      <c r="R74" s="41"/>
      <c r="S74" s="38"/>
      <c r="T74" s="41"/>
      <c r="U74" s="42" t="s">
        <v>258</v>
      </c>
      <c r="V74" s="43" t="s">
        <v>36</v>
      </c>
      <c r="W74" s="44" t="s">
        <v>41</v>
      </c>
      <c r="X74" s="45" t="s">
        <v>42</v>
      </c>
      <c r="Y74" s="46"/>
      <c r="Z74" s="47"/>
      <c r="AA74" s="48"/>
      <c r="AB74" s="49"/>
      <c r="AC74" s="50"/>
    </row>
    <row r="75" spans="2:29" ht="117" customHeight="1" x14ac:dyDescent="0.35">
      <c r="B75" s="654" t="s">
        <v>415</v>
      </c>
      <c r="C75" s="250" t="s">
        <v>355</v>
      </c>
      <c r="D75" s="52" t="s">
        <v>403</v>
      </c>
      <c r="E75" s="53" t="s">
        <v>404</v>
      </c>
      <c r="F75" s="52" t="s">
        <v>96</v>
      </c>
      <c r="G75" s="139" t="s">
        <v>111</v>
      </c>
      <c r="H75" s="273" t="s">
        <v>416</v>
      </c>
      <c r="I75" s="53">
        <v>1</v>
      </c>
      <c r="J75" s="52" t="s">
        <v>417</v>
      </c>
      <c r="K75" s="52" t="s">
        <v>407</v>
      </c>
      <c r="L75" s="53" t="s">
        <v>418</v>
      </c>
      <c r="M75" s="52" t="s">
        <v>417</v>
      </c>
      <c r="N75" s="252">
        <v>0.25</v>
      </c>
      <c r="O75" s="52" t="s">
        <v>417</v>
      </c>
      <c r="P75" s="252">
        <v>0.35</v>
      </c>
      <c r="Q75" s="52" t="s">
        <v>417</v>
      </c>
      <c r="R75" s="253">
        <v>0.2</v>
      </c>
      <c r="S75" s="55" t="s">
        <v>419</v>
      </c>
      <c r="T75" s="274">
        <v>0.2</v>
      </c>
      <c r="U75" s="275">
        <v>141607600</v>
      </c>
      <c r="V75" s="276">
        <f>SUM(U75:U78)</f>
        <v>568923597</v>
      </c>
      <c r="W75" s="277"/>
      <c r="X75" s="278"/>
      <c r="Y75" s="232"/>
      <c r="Z75" s="52"/>
      <c r="AA75" s="257"/>
      <c r="AB75" s="258"/>
      <c r="AC75" s="258"/>
    </row>
    <row r="76" spans="2:29" ht="102.75" customHeight="1" x14ac:dyDescent="0.35">
      <c r="B76" s="655"/>
      <c r="C76" s="259"/>
      <c r="D76" s="70"/>
      <c r="E76" s="71"/>
      <c r="F76" s="70"/>
      <c r="G76" s="167" t="s">
        <v>113</v>
      </c>
      <c r="H76" s="279" t="s">
        <v>420</v>
      </c>
      <c r="I76" s="182"/>
      <c r="J76" s="179"/>
      <c r="K76" s="179"/>
      <c r="L76" s="71"/>
      <c r="M76" s="179"/>
      <c r="N76" s="141"/>
      <c r="O76" s="179"/>
      <c r="P76" s="141"/>
      <c r="Q76" s="179"/>
      <c r="R76" s="142"/>
      <c r="S76" s="87"/>
      <c r="T76" s="280"/>
      <c r="U76" s="281">
        <v>140282911</v>
      </c>
      <c r="V76" s="282"/>
      <c r="W76" s="283"/>
      <c r="X76" s="284"/>
      <c r="Y76" s="106"/>
      <c r="Z76" s="179"/>
      <c r="AA76" s="107"/>
      <c r="AB76" s="263"/>
      <c r="AC76" s="263"/>
    </row>
    <row r="77" spans="2:29" ht="101.25" customHeight="1" x14ac:dyDescent="0.35">
      <c r="B77" s="655"/>
      <c r="C77" s="259"/>
      <c r="D77" s="70"/>
      <c r="E77" s="71"/>
      <c r="F77" s="70"/>
      <c r="G77" s="167" t="s">
        <v>327</v>
      </c>
      <c r="H77" s="279" t="s">
        <v>421</v>
      </c>
      <c r="I77" s="186">
        <v>1</v>
      </c>
      <c r="J77" s="176" t="s">
        <v>422</v>
      </c>
      <c r="K77" s="176" t="s">
        <v>407</v>
      </c>
      <c r="L77" s="71"/>
      <c r="M77" s="176" t="s">
        <v>422</v>
      </c>
      <c r="N77" s="198">
        <v>0.3</v>
      </c>
      <c r="O77" s="176" t="s">
        <v>422</v>
      </c>
      <c r="P77" s="198">
        <v>0.35</v>
      </c>
      <c r="Q77" s="176" t="s">
        <v>422</v>
      </c>
      <c r="R77" s="199">
        <v>0.2</v>
      </c>
      <c r="S77" s="176" t="s">
        <v>422</v>
      </c>
      <c r="T77" s="285">
        <v>0.15</v>
      </c>
      <c r="U77" s="286">
        <v>144961517</v>
      </c>
      <c r="V77" s="282"/>
      <c r="W77" s="283"/>
      <c r="X77" s="284"/>
      <c r="Y77" s="100"/>
      <c r="Z77" s="176"/>
      <c r="AA77" s="101"/>
      <c r="AB77" s="265"/>
      <c r="AC77" s="265"/>
    </row>
    <row r="78" spans="2:29" ht="195.75" customHeight="1" x14ac:dyDescent="0.35">
      <c r="B78" s="650"/>
      <c r="C78" s="266"/>
      <c r="D78" s="127"/>
      <c r="E78" s="128"/>
      <c r="F78" s="127"/>
      <c r="G78" s="235" t="s">
        <v>333</v>
      </c>
      <c r="H78" s="287" t="s">
        <v>423</v>
      </c>
      <c r="I78" s="128"/>
      <c r="J78" s="127"/>
      <c r="K78" s="127"/>
      <c r="L78" s="128"/>
      <c r="M78" s="127"/>
      <c r="N78" s="268"/>
      <c r="O78" s="127"/>
      <c r="P78" s="268"/>
      <c r="Q78" s="127"/>
      <c r="R78" s="269"/>
      <c r="S78" s="127"/>
      <c r="T78" s="288"/>
      <c r="U78" s="289">
        <v>142071569</v>
      </c>
      <c r="V78" s="290"/>
      <c r="W78" s="291"/>
      <c r="X78" s="292"/>
      <c r="Y78" s="136"/>
      <c r="Z78" s="127"/>
      <c r="AA78" s="137"/>
      <c r="AB78" s="272"/>
      <c r="AC78" s="272"/>
    </row>
    <row r="79" spans="2:29" ht="56.25" customHeight="1" x14ac:dyDescent="0.35">
      <c r="B79" s="239" t="s">
        <v>116</v>
      </c>
      <c r="C79" s="240"/>
      <c r="D79" s="293"/>
      <c r="E79" s="241"/>
      <c r="F79" s="241"/>
      <c r="G79" s="242"/>
      <c r="H79" s="294"/>
      <c r="I79" s="241"/>
      <c r="J79" s="241"/>
      <c r="K79" s="241"/>
      <c r="L79" s="240"/>
      <c r="M79" s="295"/>
      <c r="N79" s="296"/>
      <c r="O79" s="297"/>
      <c r="P79" s="298"/>
      <c r="Q79" s="297"/>
      <c r="R79" s="296"/>
      <c r="S79" s="296"/>
      <c r="T79" s="296"/>
      <c r="U79" s="244">
        <f t="shared" ref="U79:X79" si="2">SUM(U69:U78)</f>
        <v>1153121519</v>
      </c>
      <c r="V79" s="299">
        <f t="shared" si="2"/>
        <v>1153121519</v>
      </c>
      <c r="W79" s="300">
        <f t="shared" si="2"/>
        <v>0</v>
      </c>
      <c r="X79" s="301">
        <f t="shared" si="2"/>
        <v>0</v>
      </c>
      <c r="Y79" s="247"/>
      <c r="Z79" s="247"/>
      <c r="AA79" s="247"/>
      <c r="AB79" s="247"/>
      <c r="AC79" s="247"/>
    </row>
    <row r="80" spans="2:29" ht="51" customHeight="1" x14ac:dyDescent="0.35">
      <c r="B80" s="302" t="s">
        <v>424</v>
      </c>
      <c r="C80" s="302"/>
      <c r="D80" s="302"/>
      <c r="E80" s="302"/>
      <c r="F80" s="302"/>
      <c r="G80" s="302"/>
      <c r="H80" s="302"/>
      <c r="I80" s="302"/>
      <c r="J80" s="302"/>
      <c r="K80" s="302"/>
      <c r="L80" s="302"/>
      <c r="M80" s="302"/>
      <c r="N80" s="302"/>
      <c r="O80" s="302"/>
      <c r="P80" s="302"/>
      <c r="Q80" s="302"/>
      <c r="R80" s="302"/>
      <c r="S80" s="302"/>
      <c r="T80" s="302"/>
      <c r="U80" s="302"/>
      <c r="V80" s="302"/>
      <c r="W80" s="302"/>
      <c r="X80" s="302"/>
      <c r="Y80" s="302"/>
      <c r="Z80" s="302"/>
      <c r="AA80" s="302"/>
      <c r="AB80" s="302"/>
      <c r="AC80" s="302"/>
    </row>
  </sheetData>
  <autoFilter ref="C10:AC80" xr:uid="{00000000-0009-0000-0000-000005000000}"/>
  <mergeCells count="44">
    <mergeCell ref="Y66:AA66"/>
    <mergeCell ref="U67:V67"/>
    <mergeCell ref="W67:X67"/>
    <mergeCell ref="U73:V73"/>
    <mergeCell ref="W73:X73"/>
    <mergeCell ref="C64:X64"/>
    <mergeCell ref="C65:X65"/>
    <mergeCell ref="H66:L66"/>
    <mergeCell ref="M66:T66"/>
    <mergeCell ref="U66:V66"/>
    <mergeCell ref="W66:X66"/>
    <mergeCell ref="C66:F66"/>
    <mergeCell ref="B67:B68"/>
    <mergeCell ref="B69:B72"/>
    <mergeCell ref="B73:B74"/>
    <mergeCell ref="B75:B78"/>
    <mergeCell ref="B35:B51"/>
    <mergeCell ref="B52:B53"/>
    <mergeCell ref="U52:V52"/>
    <mergeCell ref="W52:X52"/>
    <mergeCell ref="B54:B62"/>
    <mergeCell ref="AH12:AH18"/>
    <mergeCell ref="AI12:AI18"/>
    <mergeCell ref="AJ12:AJ18"/>
    <mergeCell ref="B33:B34"/>
    <mergeCell ref="U33:V33"/>
    <mergeCell ref="W33:X33"/>
    <mergeCell ref="Y9:AA9"/>
    <mergeCell ref="B10:B11"/>
    <mergeCell ref="U10:V10"/>
    <mergeCell ref="W10:X10"/>
    <mergeCell ref="B12:B32"/>
    <mergeCell ref="C7:X7"/>
    <mergeCell ref="C8:X8"/>
    <mergeCell ref="C9:F9"/>
    <mergeCell ref="H9:L9"/>
    <mergeCell ref="M9:T9"/>
    <mergeCell ref="U9:V9"/>
    <mergeCell ref="W9:X9"/>
    <mergeCell ref="C4:X4"/>
    <mergeCell ref="Y4:AC4"/>
    <mergeCell ref="C5:X5"/>
    <mergeCell ref="Y5:AC5"/>
    <mergeCell ref="C6:X6"/>
  </mergeCells>
  <dataValidations count="3">
    <dataValidation type="list" allowBlank="1" showErrorMessage="1" sqref="AA64" xr:uid="{00000000-0002-0000-0500-000000000000}">
      <formula1>$AC$45:$AC$52</formula1>
    </dataValidation>
    <dataValidation type="list" allowBlank="1" showErrorMessage="1" sqref="AA6" xr:uid="{00000000-0002-0000-0500-000001000000}">
      <formula1>$AC$52:$AC$53</formula1>
    </dataValidation>
    <dataValidation type="list" allowBlank="1" showErrorMessage="1" sqref="AA7" xr:uid="{00000000-0002-0000-0500-000002000000}">
      <formula1>$AC$52:$AC$55</formula1>
    </dataValidation>
  </dataValidations>
  <pageMargins left="0.7" right="0.7" top="0.75" bottom="0.75" header="0" footer="0"/>
  <pageSetup paperSize="9" orientation="portrait"/>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19"/>
  <sheetViews>
    <sheetView showGridLines="0" workbookViewId="0"/>
  </sheetViews>
  <sheetFormatPr baseColWidth="10" defaultColWidth="11.25" defaultRowHeight="15" customHeight="1" x14ac:dyDescent="0.35"/>
  <cols>
    <col min="1" max="1" width="11" customWidth="1"/>
    <col min="2" max="2" width="32.33203125" hidden="1" customWidth="1"/>
    <col min="3" max="3" width="34.33203125" hidden="1" customWidth="1"/>
    <col min="4" max="4" width="34.75" hidden="1" customWidth="1"/>
    <col min="5" max="5" width="32.58203125" hidden="1" customWidth="1"/>
    <col min="6" max="6" width="30.25" hidden="1" customWidth="1"/>
    <col min="7" max="7" width="23.08203125" hidden="1" customWidth="1"/>
    <col min="8" max="8" width="26.75" hidden="1" customWidth="1"/>
    <col min="9" max="9" width="27.08203125" hidden="1" customWidth="1"/>
    <col min="10" max="10" width="33.33203125" hidden="1" customWidth="1"/>
    <col min="11" max="11" width="39.33203125" hidden="1" customWidth="1"/>
    <col min="12" max="12" width="40.25" customWidth="1"/>
    <col min="13" max="13" width="43.58203125" customWidth="1"/>
    <col min="14" max="14" width="50.33203125" customWidth="1"/>
    <col min="15" max="15" width="56.33203125" customWidth="1"/>
    <col min="16" max="16" width="21.75" customWidth="1"/>
    <col min="17" max="17" width="27.75" customWidth="1"/>
    <col min="18" max="18" width="18.75" customWidth="1"/>
    <col min="19" max="19" width="21.25" customWidth="1"/>
    <col min="20" max="20" width="23" customWidth="1"/>
    <col min="21" max="21" width="10.75" customWidth="1"/>
    <col min="22" max="41" width="11" customWidth="1"/>
  </cols>
  <sheetData>
    <row r="1" spans="1:21" ht="98.25" customHeight="1" x14ac:dyDescent="0.35">
      <c r="A1" s="303"/>
      <c r="B1" s="304"/>
      <c r="C1" s="661" t="s">
        <v>425</v>
      </c>
      <c r="D1" s="662"/>
      <c r="E1" s="662"/>
      <c r="F1" s="662"/>
      <c r="G1" s="662"/>
      <c r="H1" s="662"/>
      <c r="I1" s="662"/>
      <c r="J1" s="662"/>
      <c r="K1" s="662"/>
      <c r="L1" s="662"/>
      <c r="M1" s="662"/>
      <c r="N1" s="662"/>
      <c r="O1" s="662"/>
      <c r="P1" s="662"/>
      <c r="Q1" s="662"/>
      <c r="R1" s="662"/>
      <c r="S1" s="305"/>
      <c r="T1" s="306"/>
      <c r="U1" s="303"/>
    </row>
    <row r="2" spans="1:21" ht="69.75" customHeight="1" x14ac:dyDescent="0.35">
      <c r="A2" s="303"/>
      <c r="B2" s="663" t="s">
        <v>426</v>
      </c>
      <c r="C2" s="664"/>
      <c r="D2" s="665"/>
      <c r="E2" s="666" t="s">
        <v>118</v>
      </c>
      <c r="F2" s="667"/>
      <c r="G2" s="666" t="s">
        <v>427</v>
      </c>
      <c r="H2" s="667"/>
      <c r="I2" s="307" t="s">
        <v>428</v>
      </c>
      <c r="J2" s="666" t="s">
        <v>429</v>
      </c>
      <c r="K2" s="667"/>
      <c r="L2" s="666" t="s">
        <v>430</v>
      </c>
      <c r="M2" s="668"/>
      <c r="N2" s="668"/>
      <c r="O2" s="668"/>
      <c r="P2" s="668"/>
      <c r="Q2" s="668"/>
      <c r="R2" s="668"/>
      <c r="S2" s="668"/>
      <c r="T2" s="667"/>
      <c r="U2" s="303"/>
    </row>
    <row r="3" spans="1:21" ht="75" customHeight="1" x14ac:dyDescent="0.35">
      <c r="A3" s="308"/>
      <c r="B3" s="309" t="s">
        <v>431</v>
      </c>
      <c r="C3" s="310" t="s">
        <v>432</v>
      </c>
      <c r="D3" s="310" t="s">
        <v>133</v>
      </c>
      <c r="E3" s="310" t="s">
        <v>126</v>
      </c>
      <c r="F3" s="310" t="s">
        <v>125</v>
      </c>
      <c r="G3" s="310" t="s">
        <v>124</v>
      </c>
      <c r="H3" s="310" t="s">
        <v>433</v>
      </c>
      <c r="I3" s="310" t="s">
        <v>434</v>
      </c>
      <c r="J3" s="310" t="s">
        <v>130</v>
      </c>
      <c r="K3" s="310" t="s">
        <v>435</v>
      </c>
      <c r="L3" s="310" t="s">
        <v>132</v>
      </c>
      <c r="M3" s="310" t="s">
        <v>133</v>
      </c>
      <c r="N3" s="310" t="s">
        <v>134</v>
      </c>
      <c r="O3" s="310" t="s">
        <v>436</v>
      </c>
      <c r="P3" s="310" t="s">
        <v>135</v>
      </c>
      <c r="Q3" s="310" t="s">
        <v>136</v>
      </c>
      <c r="R3" s="311" t="s">
        <v>437</v>
      </c>
      <c r="S3" s="311" t="s">
        <v>438</v>
      </c>
      <c r="T3" s="311" t="s">
        <v>439</v>
      </c>
      <c r="U3" s="308"/>
    </row>
    <row r="4" spans="1:21" ht="270" customHeight="1" x14ac:dyDescent="0.35">
      <c r="A4" s="303">
        <v>1</v>
      </c>
      <c r="B4" s="312" t="s">
        <v>440</v>
      </c>
      <c r="C4" s="312" t="s">
        <v>441</v>
      </c>
      <c r="D4" s="312" t="s">
        <v>442</v>
      </c>
      <c r="E4" s="312" t="s">
        <v>443</v>
      </c>
      <c r="F4" s="312" t="s">
        <v>444</v>
      </c>
      <c r="G4" s="312" t="s">
        <v>324</v>
      </c>
      <c r="H4" s="312" t="s">
        <v>445</v>
      </c>
      <c r="I4" s="312" t="s">
        <v>446</v>
      </c>
      <c r="J4" s="312" t="s">
        <v>213</v>
      </c>
      <c r="K4" s="312" t="s">
        <v>447</v>
      </c>
      <c r="L4" s="312" t="s">
        <v>448</v>
      </c>
      <c r="M4" s="312" t="s">
        <v>449</v>
      </c>
      <c r="N4" s="312" t="s">
        <v>450</v>
      </c>
      <c r="O4" s="312" t="s">
        <v>451</v>
      </c>
      <c r="P4" s="312" t="s">
        <v>452</v>
      </c>
      <c r="Q4" s="312" t="s">
        <v>453</v>
      </c>
      <c r="R4" s="313">
        <v>4673572120.4200001</v>
      </c>
      <c r="S4" s="313">
        <v>3722389001</v>
      </c>
      <c r="T4" s="313">
        <f t="shared" ref="T4:T17" si="0">+R4-S4</f>
        <v>951183119.42000008</v>
      </c>
      <c r="U4" s="303"/>
    </row>
    <row r="5" spans="1:21" ht="198" customHeight="1" x14ac:dyDescent="0.35">
      <c r="A5" s="303">
        <v>2</v>
      </c>
      <c r="B5" s="312" t="s">
        <v>440</v>
      </c>
      <c r="C5" s="312" t="s">
        <v>441</v>
      </c>
      <c r="D5" s="312" t="s">
        <v>454</v>
      </c>
      <c r="E5" s="312" t="s">
        <v>443</v>
      </c>
      <c r="F5" s="312" t="s">
        <v>444</v>
      </c>
      <c r="G5" s="312" t="s">
        <v>324</v>
      </c>
      <c r="H5" s="312" t="s">
        <v>445</v>
      </c>
      <c r="I5" s="312" t="s">
        <v>446</v>
      </c>
      <c r="J5" s="312" t="s">
        <v>213</v>
      </c>
      <c r="K5" s="312" t="s">
        <v>447</v>
      </c>
      <c r="L5" s="312" t="s">
        <v>455</v>
      </c>
      <c r="M5" s="312" t="s">
        <v>456</v>
      </c>
      <c r="N5" s="312" t="s">
        <v>457</v>
      </c>
      <c r="O5" s="312" t="s">
        <v>458</v>
      </c>
      <c r="P5" s="312" t="s">
        <v>459</v>
      </c>
      <c r="Q5" s="312" t="s">
        <v>460</v>
      </c>
      <c r="R5" s="314" t="e">
        <f t="shared" ref="R5:S5" si="1">+#REF!</f>
        <v>#REF!</v>
      </c>
      <c r="S5" s="314" t="e">
        <f t="shared" si="1"/>
        <v>#REF!</v>
      </c>
      <c r="T5" s="314" t="e">
        <f t="shared" si="0"/>
        <v>#REF!</v>
      </c>
      <c r="U5" s="303"/>
    </row>
    <row r="6" spans="1:21" ht="409.5" customHeight="1" x14ac:dyDescent="0.35">
      <c r="A6" s="303">
        <v>3</v>
      </c>
      <c r="B6" s="312" t="s">
        <v>461</v>
      </c>
      <c r="C6" s="312" t="s">
        <v>462</v>
      </c>
      <c r="D6" s="312" t="s">
        <v>463</v>
      </c>
      <c r="E6" s="312" t="s">
        <v>443</v>
      </c>
      <c r="F6" s="312" t="s">
        <v>203</v>
      </c>
      <c r="G6" s="312" t="s">
        <v>464</v>
      </c>
      <c r="H6" s="312" t="s">
        <v>465</v>
      </c>
      <c r="I6" s="312" t="s">
        <v>446</v>
      </c>
      <c r="J6" s="312" t="s">
        <v>466</v>
      </c>
      <c r="K6" s="312" t="s">
        <v>467</v>
      </c>
      <c r="L6" s="312" t="s">
        <v>161</v>
      </c>
      <c r="M6" s="312" t="s">
        <v>162</v>
      </c>
      <c r="N6" s="315" t="s">
        <v>468</v>
      </c>
      <c r="O6" s="315" t="s">
        <v>469</v>
      </c>
      <c r="P6" s="312" t="s">
        <v>21</v>
      </c>
      <c r="Q6" s="312" t="s">
        <v>163</v>
      </c>
      <c r="R6" s="316" t="e">
        <f t="shared" ref="R6:S6" si="2">+#REF!</f>
        <v>#REF!</v>
      </c>
      <c r="S6" s="316" t="e">
        <f t="shared" si="2"/>
        <v>#REF!</v>
      </c>
      <c r="T6" s="314" t="e">
        <f t="shared" si="0"/>
        <v>#REF!</v>
      </c>
      <c r="U6" s="303"/>
    </row>
    <row r="7" spans="1:21" ht="194.25" customHeight="1" x14ac:dyDescent="0.35">
      <c r="A7" s="303">
        <v>4</v>
      </c>
      <c r="B7" s="312" t="s">
        <v>470</v>
      </c>
      <c r="C7" s="312" t="s">
        <v>471</v>
      </c>
      <c r="D7" s="312" t="s">
        <v>472</v>
      </c>
      <c r="E7" s="312" t="s">
        <v>443</v>
      </c>
      <c r="F7" s="312" t="s">
        <v>144</v>
      </c>
      <c r="G7" s="312" t="s">
        <v>324</v>
      </c>
      <c r="H7" s="312" t="s">
        <v>445</v>
      </c>
      <c r="I7" s="312" t="s">
        <v>473</v>
      </c>
      <c r="J7" s="312" t="s">
        <v>213</v>
      </c>
      <c r="K7" s="312" t="s">
        <v>474</v>
      </c>
      <c r="L7" s="312" t="s">
        <v>475</v>
      </c>
      <c r="M7" s="312" t="s">
        <v>476</v>
      </c>
      <c r="N7" s="312" t="s">
        <v>477</v>
      </c>
      <c r="O7" s="312" t="s">
        <v>478</v>
      </c>
      <c r="P7" s="312" t="s">
        <v>479</v>
      </c>
      <c r="Q7" s="312" t="s">
        <v>480</v>
      </c>
      <c r="R7" s="314" t="e">
        <f t="shared" ref="R7:S7" si="3">+#REF!</f>
        <v>#REF!</v>
      </c>
      <c r="S7" s="314" t="e">
        <f t="shared" si="3"/>
        <v>#REF!</v>
      </c>
      <c r="T7" s="314" t="e">
        <f t="shared" si="0"/>
        <v>#REF!</v>
      </c>
      <c r="U7" s="303"/>
    </row>
    <row r="8" spans="1:21" ht="12.75" customHeight="1" x14ac:dyDescent="0.35">
      <c r="A8" s="317">
        <v>5</v>
      </c>
      <c r="B8" s="318"/>
      <c r="C8" s="318"/>
      <c r="D8" s="318"/>
      <c r="E8" s="319"/>
      <c r="F8" s="319"/>
      <c r="G8" s="319"/>
      <c r="H8" s="319"/>
      <c r="I8" s="319"/>
      <c r="J8" s="319"/>
      <c r="K8" s="319"/>
      <c r="L8" s="320" t="s">
        <v>481</v>
      </c>
      <c r="M8" s="320" t="s">
        <v>482</v>
      </c>
      <c r="N8" s="320" t="s">
        <v>483</v>
      </c>
      <c r="O8" s="318"/>
      <c r="P8" s="321"/>
      <c r="Q8" s="321" t="e">
        <f t="shared" ref="Q8:S8" si="4">+#REF!</f>
        <v>#REF!</v>
      </c>
      <c r="R8" s="322" t="e">
        <f t="shared" si="4"/>
        <v>#REF!</v>
      </c>
      <c r="S8" s="322" t="e">
        <f t="shared" si="4"/>
        <v>#REF!</v>
      </c>
      <c r="T8" s="314" t="e">
        <f t="shared" si="0"/>
        <v>#REF!</v>
      </c>
      <c r="U8" s="323"/>
    </row>
    <row r="9" spans="1:21" ht="12.75" customHeight="1" x14ac:dyDescent="0.35">
      <c r="A9" s="303">
        <v>6</v>
      </c>
      <c r="B9" s="324"/>
      <c r="C9" s="324"/>
      <c r="D9" s="324"/>
      <c r="E9" s="325"/>
      <c r="F9" s="325"/>
      <c r="G9" s="325"/>
      <c r="H9" s="325"/>
      <c r="I9" s="325"/>
      <c r="J9" s="325"/>
      <c r="K9" s="325"/>
      <c r="L9" s="326" t="s">
        <v>484</v>
      </c>
      <c r="M9" s="326" t="s">
        <v>485</v>
      </c>
      <c r="N9" s="326" t="s">
        <v>486</v>
      </c>
      <c r="O9" s="324"/>
      <c r="P9" s="327"/>
      <c r="Q9" s="327" t="e">
        <f t="shared" ref="Q9:S9" si="5">+#REF!</f>
        <v>#REF!</v>
      </c>
      <c r="R9" s="328" t="e">
        <f t="shared" si="5"/>
        <v>#REF!</v>
      </c>
      <c r="S9" s="328" t="e">
        <f t="shared" si="5"/>
        <v>#REF!</v>
      </c>
      <c r="T9" s="314" t="e">
        <f t="shared" si="0"/>
        <v>#REF!</v>
      </c>
      <c r="U9" s="329"/>
    </row>
    <row r="10" spans="1:21" ht="12.75" customHeight="1" x14ac:dyDescent="0.35">
      <c r="A10" s="303">
        <v>7</v>
      </c>
      <c r="B10" s="324"/>
      <c r="C10" s="324"/>
      <c r="D10" s="324"/>
      <c r="E10" s="325"/>
      <c r="F10" s="325"/>
      <c r="G10" s="325"/>
      <c r="H10" s="325"/>
      <c r="I10" s="325"/>
      <c r="J10" s="325"/>
      <c r="K10" s="325"/>
      <c r="L10" s="326" t="s">
        <v>487</v>
      </c>
      <c r="M10" s="326" t="s">
        <v>488</v>
      </c>
      <c r="N10" s="326" t="s">
        <v>489</v>
      </c>
      <c r="O10" s="324"/>
      <c r="P10" s="327"/>
      <c r="Q10" s="327" t="e">
        <f t="shared" ref="Q10:S10" si="6">+#REF!</f>
        <v>#REF!</v>
      </c>
      <c r="R10" s="328" t="e">
        <f t="shared" si="6"/>
        <v>#REF!</v>
      </c>
      <c r="S10" s="328" t="e">
        <f t="shared" si="6"/>
        <v>#REF!</v>
      </c>
      <c r="T10" s="314" t="e">
        <f t="shared" si="0"/>
        <v>#REF!</v>
      </c>
      <c r="U10" s="329"/>
    </row>
    <row r="11" spans="1:21" ht="12.75" customHeight="1" x14ac:dyDescent="0.35">
      <c r="A11" s="303">
        <v>8</v>
      </c>
      <c r="B11" s="324"/>
      <c r="C11" s="324"/>
      <c r="D11" s="324"/>
      <c r="E11" s="325"/>
      <c r="F11" s="325"/>
      <c r="G11" s="325"/>
      <c r="H11" s="325"/>
      <c r="I11" s="325"/>
      <c r="J11" s="325"/>
      <c r="K11" s="325"/>
      <c r="L11" s="326" t="s">
        <v>490</v>
      </c>
      <c r="M11" s="326" t="s">
        <v>491</v>
      </c>
      <c r="N11" s="1" t="s">
        <v>492</v>
      </c>
      <c r="O11" s="324"/>
      <c r="P11" s="327"/>
      <c r="Q11" s="327" t="e">
        <f t="shared" ref="Q11:S11" si="7">+#REF!</f>
        <v>#REF!</v>
      </c>
      <c r="R11" s="328" t="e">
        <f t="shared" si="7"/>
        <v>#REF!</v>
      </c>
      <c r="S11" s="328" t="e">
        <f t="shared" si="7"/>
        <v>#REF!</v>
      </c>
      <c r="T11" s="314" t="e">
        <f t="shared" si="0"/>
        <v>#REF!</v>
      </c>
      <c r="U11" s="329"/>
    </row>
    <row r="12" spans="1:21" ht="12.75" customHeight="1" x14ac:dyDescent="0.35">
      <c r="A12" s="303">
        <v>9</v>
      </c>
      <c r="B12" s="324"/>
      <c r="C12" s="324"/>
      <c r="D12" s="324"/>
      <c r="E12" s="325"/>
      <c r="F12" s="325"/>
      <c r="G12" s="325"/>
      <c r="H12" s="325"/>
      <c r="I12" s="325"/>
      <c r="J12" s="325"/>
      <c r="K12" s="325"/>
      <c r="L12" s="326" t="s">
        <v>493</v>
      </c>
      <c r="M12" s="326" t="s">
        <v>198</v>
      </c>
      <c r="N12" s="1" t="s">
        <v>494</v>
      </c>
      <c r="O12" s="324"/>
      <c r="P12" s="327"/>
      <c r="Q12" s="327" t="e">
        <f t="shared" ref="Q12:S12" si="8">+#REF!</f>
        <v>#REF!</v>
      </c>
      <c r="R12" s="328" t="e">
        <f t="shared" si="8"/>
        <v>#REF!</v>
      </c>
      <c r="S12" s="328" t="e">
        <f t="shared" si="8"/>
        <v>#REF!</v>
      </c>
      <c r="T12" s="314" t="e">
        <f t="shared" si="0"/>
        <v>#REF!</v>
      </c>
      <c r="U12" s="329"/>
    </row>
    <row r="13" spans="1:21" ht="12.75" customHeight="1" x14ac:dyDescent="0.35">
      <c r="A13" s="303">
        <v>10</v>
      </c>
      <c r="B13" s="324"/>
      <c r="C13" s="324"/>
      <c r="D13" s="324"/>
      <c r="E13" s="325"/>
      <c r="F13" s="325"/>
      <c r="G13" s="325"/>
      <c r="H13" s="325"/>
      <c r="I13" s="325"/>
      <c r="J13" s="325"/>
      <c r="K13" s="325"/>
      <c r="L13" s="326" t="s">
        <v>495</v>
      </c>
      <c r="M13" s="326" t="s">
        <v>496</v>
      </c>
      <c r="N13" s="326" t="s">
        <v>497</v>
      </c>
      <c r="O13" s="324"/>
      <c r="P13" s="327"/>
      <c r="Q13" s="330" t="e">
        <f t="shared" ref="Q13:S13" si="9">+#REF!</f>
        <v>#REF!</v>
      </c>
      <c r="R13" s="328" t="e">
        <f t="shared" si="9"/>
        <v>#REF!</v>
      </c>
      <c r="S13" s="328" t="e">
        <f t="shared" si="9"/>
        <v>#REF!</v>
      </c>
      <c r="T13" s="314" t="e">
        <f t="shared" si="0"/>
        <v>#REF!</v>
      </c>
      <c r="U13" s="329"/>
    </row>
    <row r="14" spans="1:21" ht="12.75" customHeight="1" x14ac:dyDescent="0.35">
      <c r="A14" s="303">
        <v>11</v>
      </c>
      <c r="B14" s="331"/>
      <c r="C14" s="331"/>
      <c r="D14" s="331"/>
      <c r="E14" s="332"/>
      <c r="F14" s="332"/>
      <c r="G14" s="332"/>
      <c r="H14" s="332"/>
      <c r="I14" s="332"/>
      <c r="J14" s="332"/>
      <c r="K14" s="332"/>
      <c r="L14" s="326" t="s">
        <v>498</v>
      </c>
      <c r="M14" s="326" t="s">
        <v>499</v>
      </c>
      <c r="N14" s="1" t="s">
        <v>500</v>
      </c>
      <c r="O14" s="331"/>
      <c r="P14" s="333"/>
      <c r="Q14" s="333" t="s">
        <v>501</v>
      </c>
      <c r="R14" s="334">
        <v>96000000</v>
      </c>
      <c r="S14" s="334">
        <v>96000000</v>
      </c>
      <c r="T14" s="314">
        <f t="shared" si="0"/>
        <v>0</v>
      </c>
      <c r="U14" s="329"/>
    </row>
    <row r="15" spans="1:21" ht="12.75" customHeight="1" x14ac:dyDescent="0.35">
      <c r="A15" s="303">
        <v>12</v>
      </c>
      <c r="B15" s="324"/>
      <c r="C15" s="324"/>
      <c r="D15" s="324"/>
      <c r="E15" s="325"/>
      <c r="F15" s="325"/>
      <c r="G15" s="325"/>
      <c r="H15" s="325"/>
      <c r="I15" s="325"/>
      <c r="J15" s="325"/>
      <c r="K15" s="325"/>
      <c r="L15" s="326" t="s">
        <v>502</v>
      </c>
      <c r="M15" s="326" t="s">
        <v>503</v>
      </c>
      <c r="N15" s="1" t="s">
        <v>504</v>
      </c>
      <c r="O15" s="324"/>
      <c r="P15" s="327"/>
      <c r="Q15" s="327" t="s">
        <v>501</v>
      </c>
      <c r="R15" s="328">
        <v>96000000</v>
      </c>
      <c r="S15" s="328">
        <v>96000000</v>
      </c>
      <c r="T15" s="314">
        <f t="shared" si="0"/>
        <v>0</v>
      </c>
      <c r="U15" s="329"/>
    </row>
    <row r="16" spans="1:21" ht="233.25" customHeight="1" x14ac:dyDescent="0.35">
      <c r="A16" s="303">
        <v>13</v>
      </c>
      <c r="B16" s="324"/>
      <c r="C16" s="324"/>
      <c r="D16" s="324"/>
      <c r="E16" s="325"/>
      <c r="F16" s="325"/>
      <c r="G16" s="325"/>
      <c r="H16" s="325"/>
      <c r="I16" s="325"/>
      <c r="J16" s="325"/>
      <c r="K16" s="325"/>
      <c r="L16" s="335" t="s">
        <v>505</v>
      </c>
      <c r="M16" s="335" t="s">
        <v>476</v>
      </c>
      <c r="N16" s="335" t="s">
        <v>506</v>
      </c>
      <c r="O16" s="336"/>
      <c r="P16" s="337"/>
      <c r="Q16" s="338" t="s">
        <v>480</v>
      </c>
      <c r="R16" s="339"/>
      <c r="S16" s="339"/>
      <c r="T16" s="340">
        <f t="shared" si="0"/>
        <v>0</v>
      </c>
      <c r="U16" s="341" t="s">
        <v>507</v>
      </c>
    </row>
    <row r="17" spans="1:21" ht="12.75" customHeight="1" x14ac:dyDescent="0.35">
      <c r="A17" s="303">
        <v>14</v>
      </c>
      <c r="B17" s="342"/>
      <c r="C17" s="342"/>
      <c r="D17" s="342"/>
      <c r="E17" s="329"/>
      <c r="F17" s="329"/>
      <c r="G17" s="329"/>
      <c r="H17" s="329"/>
      <c r="I17" s="329"/>
      <c r="J17" s="329"/>
      <c r="K17" s="329"/>
      <c r="L17" s="1" t="s">
        <v>508</v>
      </c>
      <c r="M17" s="343" t="s">
        <v>509</v>
      </c>
      <c r="N17" s="324" t="s">
        <v>510</v>
      </c>
      <c r="O17" s="324"/>
      <c r="P17" s="327"/>
      <c r="Q17" s="344" t="s">
        <v>511</v>
      </c>
      <c r="R17" s="328">
        <v>608951801.75</v>
      </c>
      <c r="S17" s="328"/>
      <c r="T17" s="314">
        <f t="shared" si="0"/>
        <v>608951801.75</v>
      </c>
      <c r="U17" s="329"/>
    </row>
    <row r="18" spans="1:21" ht="12.75" customHeight="1" x14ac:dyDescent="0.35">
      <c r="A18" s="303"/>
      <c r="B18" s="345" t="s">
        <v>512</v>
      </c>
      <c r="C18" s="345"/>
      <c r="D18" s="345"/>
      <c r="E18" s="345"/>
      <c r="F18" s="345"/>
      <c r="G18" s="345"/>
      <c r="H18" s="345"/>
      <c r="I18" s="345"/>
      <c r="J18" s="345"/>
      <c r="K18" s="345"/>
      <c r="L18" s="345"/>
      <c r="M18" s="345"/>
      <c r="N18" s="345"/>
      <c r="O18" s="345"/>
      <c r="P18" s="345"/>
      <c r="Q18" s="345"/>
      <c r="R18" s="345"/>
      <c r="S18" s="345"/>
      <c r="T18" s="345"/>
      <c r="U18" s="329"/>
    </row>
    <row r="19" spans="1:21" ht="12.75" customHeight="1" x14ac:dyDescent="0.35">
      <c r="A19" s="303"/>
      <c r="B19" s="342"/>
      <c r="C19" s="342"/>
      <c r="D19" s="342"/>
      <c r="E19" s="329"/>
      <c r="F19" s="329"/>
      <c r="G19" s="329"/>
      <c r="H19" s="329"/>
      <c r="I19" s="329"/>
      <c r="J19" s="329"/>
      <c r="K19" s="329"/>
      <c r="L19" s="342"/>
      <c r="M19" s="342"/>
      <c r="N19" s="342"/>
      <c r="O19" s="342"/>
      <c r="P19" s="346"/>
      <c r="Q19" s="346"/>
      <c r="R19" s="347" t="e">
        <f t="shared" ref="R19:T19" si="10">SUBTOTAL(9,R3:R17)</f>
        <v>#REF!</v>
      </c>
      <c r="S19" s="347" t="e">
        <f t="shared" si="10"/>
        <v>#REF!</v>
      </c>
      <c r="T19" s="347" t="e">
        <f t="shared" si="10"/>
        <v>#REF!</v>
      </c>
      <c r="U19" s="329"/>
    </row>
  </sheetData>
  <autoFilter ref="C3:S18" xr:uid="{00000000-0009-0000-0000-000006000000}"/>
  <mergeCells count="6">
    <mergeCell ref="C1:R1"/>
    <mergeCell ref="B2:D2"/>
    <mergeCell ref="E2:F2"/>
    <mergeCell ref="G2:H2"/>
    <mergeCell ref="J2:K2"/>
    <mergeCell ref="L2:T2"/>
  </mergeCells>
  <dataValidations count="1">
    <dataValidation type="custom" allowBlank="1" showInputMessage="1" prompt="Cualquier contenido Maximo 390 Caracteres -  Relacione el resultado esperado del proyecto." sqref="M4" xr:uid="{00000000-0002-0000-0600-000000000000}">
      <formula1>AND(GTE(LEN(M4),MIN((0),(390))),LTE(LEN(M4),MAX((0),(390))))</formula1>
    </dataValidation>
  </dataValidations>
  <printOptions horizontalCentered="1" verticalCentered="1"/>
  <pageMargins left="0.23622047244094491" right="0.15748031496062992" top="0.31496062992125984" bottom="0.27559055118110237" header="0" footer="0"/>
  <pageSetup paperSize="66" fitToHeight="0" orientation="landscape"/>
  <headerFooter>
    <oddFooter>&amp;C&amp;A&amp;RPágina &amp;P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PLAN ACCIÓN SINCHI 2026</vt:lpstr>
      <vt:lpstr>POAI BPIN 2026</vt:lpstr>
      <vt:lpstr>PLAN ACCIÓN COFINANCIADOS </vt:lpstr>
      <vt:lpstr>PROYECTOS ESTRATÉGICOS</vt:lpstr>
      <vt:lpstr>SISTEMA GENERAL DE REGALÍAS</vt:lpstr>
      <vt:lpstr>Plan Financiero 2026 </vt:lpstr>
      <vt:lpstr>PLAN OPERATIVO ANUAL DE INV (2)</vt:lpstr>
      <vt:lpstr>PLAN DE ACCIÓN COFIN (VIEJO)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Lydia Milena Sanchez Neiva</dc:creator>
  <cp:lastModifiedBy>Catalina Chica Vargas</cp:lastModifiedBy>
  <dcterms:created xsi:type="dcterms:W3CDTF">2018-11-19T16:28:12Z</dcterms:created>
  <dcterms:modified xsi:type="dcterms:W3CDTF">2025-12-09T23:09:15Z</dcterms:modified>
</cp:coreProperties>
</file>