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defaultThemeVersion="166925"/>
  <mc:AlternateContent xmlns:mc="http://schemas.openxmlformats.org/markup-compatibility/2006">
    <mc:Choice Requires="x15">
      <x15ac:absPath xmlns:x15ac="http://schemas.microsoft.com/office/spreadsheetml/2010/11/ac" url="C:\Users\cchica\Downloads\Plan de acción 2022\"/>
    </mc:Choice>
  </mc:AlternateContent>
  <xr:revisionPtr revIDLastSave="0" documentId="13_ncr:1_{23328F4D-6C90-4C87-97C2-84A5B76F9691}" xr6:coauthVersionLast="36" xr6:coauthVersionMax="36" xr10:uidLastSave="{00000000-0000-0000-0000-000000000000}"/>
  <bookViews>
    <workbookView xWindow="0" yWindow="0" windowWidth="20490" windowHeight="7545" tabRatio="702" activeTab="3" xr2:uid="{00000000-000D-0000-FFFF-FFFF00000000}"/>
  </bookViews>
  <sheets>
    <sheet name="POAI BPIN 2022" sheetId="17" r:id="rId1"/>
    <sheet name="PLAN ACCIÓN COFINANCIADOS" sheetId="14" r:id="rId2"/>
    <sheet name="SISTEMA GENERAL DE REGALÍAS" sheetId="16" r:id="rId3"/>
    <sheet name="Plan Financiero 2022" sheetId="18" r:id="rId4"/>
    <sheet name="PLAN OPERATIVO ANUAL DE INV (2)" sheetId="10" state="hidden" r:id="rId5"/>
    <sheet name="PLAN DE ACCIÓN COFIN (VIEJO)" sheetId="6" state="hidden" r:id="rId6"/>
  </sheets>
  <externalReferences>
    <externalReference r:id="rId7"/>
    <externalReference r:id="rId8"/>
  </externalReferences>
  <definedNames>
    <definedName name="_xlnm._FilterDatabase" localSheetId="1" hidden="1">'PLAN ACCIÓN COFINANCIADOS'!$C$3:$T$25</definedName>
    <definedName name="_xlnm._FilterDatabase" localSheetId="5" hidden="1">'PLAN DE ACCIÓN COFIN (VIEJO)'!$C$3:$S$18</definedName>
    <definedName name="_xlnm._FilterDatabase" localSheetId="4" hidden="1">'PLAN OPERATIVO ANUAL DE INV (2)'!$C$10:$AC$80</definedName>
    <definedName name="_xlnm._FilterDatabase" localSheetId="2" hidden="1">'SISTEMA GENERAL DE REGALÍAS'!$C$3:$S$6</definedName>
    <definedName name="_Toc308180248" localSheetId="1">'PLAN ACCIÓN COFINANCIADOS'!#REF!</definedName>
    <definedName name="_Toc308180248" localSheetId="5">'PLAN DE ACCIÓN COFIN (VIEJO)'!#REF!</definedName>
    <definedName name="_Toc308180248" localSheetId="2">'SISTEMA GENERAL DE REGALÍAS'!#REF!</definedName>
    <definedName name="_xlcn.WorksheetConnection_ESTADÍSTICASD4E41" hidden="1">[1]ESTADÍSTICAS!$B$4:$C$41</definedName>
    <definedName name="CONDICION" localSheetId="1">#REF!</definedName>
    <definedName name="CONDICION" localSheetId="5">#REF!</definedName>
    <definedName name="CONDICION" localSheetId="2">#REF!</definedName>
    <definedName name="CONDICION">#REF!</definedName>
    <definedName name="FGFG" localSheetId="1">[2]Observaciones!#REF!</definedName>
    <definedName name="FGFG" localSheetId="5">[2]Observaciones!#REF!</definedName>
    <definedName name="FGFG" localSheetId="2">[2]Observaciones!#REF!</definedName>
    <definedName name="FGFG">[2]Observaciones!#REF!</definedName>
    <definedName name="Lista_años" localSheetId="4">#REF!</definedName>
    <definedName name="Lista_años">#REF!</definedName>
    <definedName name="Meses" localSheetId="4">#REF!</definedName>
    <definedName name="Meses">#REF!</definedName>
    <definedName name="Seccion" localSheetId="4">#REF!</definedName>
    <definedName name="Seccion">#REF!</definedName>
    <definedName name="_xlnm.Print_Titles" localSheetId="1">'PLAN ACCIÓN COFINANCIADOS'!$1:$3</definedName>
    <definedName name="_xlnm.Print_Titles" localSheetId="5">'PLAN DE ACCIÓN COFIN (VIEJO)'!$1:$3</definedName>
    <definedName name="_xlnm.Print_Titles" localSheetId="2">'SISTEMA GENERAL DE REGALÍAS'!$1:$3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ESTADÍSTICAS!$D$4:$E$41"/>
        </x15:modelTables>
      </x15:dataModel>
    </ext>
  </extLst>
</workbook>
</file>

<file path=xl/calcChain.xml><?xml version="1.0" encoding="utf-8"?>
<calcChain xmlns="http://schemas.openxmlformats.org/spreadsheetml/2006/main">
  <c r="I49" i="18" l="1"/>
  <c r="R65" i="17" l="1"/>
  <c r="V7" i="16"/>
  <c r="F54" i="18"/>
  <c r="F55" i="18" s="1"/>
  <c r="G51" i="18"/>
  <c r="G49" i="18"/>
  <c r="F49" i="18"/>
  <c r="G45" i="18"/>
  <c r="G54" i="18" s="1"/>
  <c r="G55" i="18" s="1"/>
  <c r="F45" i="18"/>
  <c r="G38" i="18"/>
  <c r="G52" i="18" s="1"/>
  <c r="F38" i="18"/>
  <c r="F52" i="18" s="1"/>
  <c r="G34" i="18"/>
  <c r="F34" i="18"/>
  <c r="F51" i="18" s="1"/>
  <c r="G29" i="18"/>
  <c r="G50" i="18" s="1"/>
  <c r="F29" i="18"/>
  <c r="F50" i="18" s="1"/>
  <c r="G23" i="18"/>
  <c r="F23" i="18"/>
  <c r="U25" i="14"/>
  <c r="V25" i="14" s="1"/>
  <c r="U7" i="16"/>
  <c r="F53" i="18" l="1"/>
  <c r="F56" i="18" s="1"/>
  <c r="G53" i="18"/>
  <c r="G56" i="18" s="1"/>
  <c r="T25" i="14" l="1"/>
  <c r="S25" i="14"/>
  <c r="R29" i="17" l="1"/>
  <c r="R62" i="17"/>
  <c r="T62" i="17" s="1"/>
  <c r="R61" i="17"/>
  <c r="W61" i="17" s="1"/>
  <c r="R60" i="17"/>
  <c r="T60" i="17" s="1"/>
  <c r="R59" i="17"/>
  <c r="R55" i="17"/>
  <c r="R54" i="17"/>
  <c r="R53" i="17"/>
  <c r="R52" i="17"/>
  <c r="U52" i="17" s="1"/>
  <c r="Y63" i="17"/>
  <c r="X63" i="17"/>
  <c r="L63" i="17"/>
  <c r="AB62" i="17"/>
  <c r="W62" i="17"/>
  <c r="V62" i="17"/>
  <c r="U62" i="17"/>
  <c r="AB61" i="17"/>
  <c r="T61" i="17"/>
  <c r="AB60" i="17"/>
  <c r="W60" i="17"/>
  <c r="V60" i="17"/>
  <c r="U60" i="17"/>
  <c r="AB59" i="17"/>
  <c r="AB63" i="17" s="1"/>
  <c r="W59" i="17"/>
  <c r="V59" i="17"/>
  <c r="U59" i="17"/>
  <c r="T59" i="17"/>
  <c r="S59" i="17"/>
  <c r="Y56" i="17"/>
  <c r="Y64" i="17" s="1"/>
  <c r="X56" i="17"/>
  <c r="X64" i="17" s="1"/>
  <c r="L56" i="17"/>
  <c r="AB55" i="17"/>
  <c r="W55" i="17"/>
  <c r="V55" i="17"/>
  <c r="U55" i="17"/>
  <c r="T55" i="17"/>
  <c r="AB54" i="17"/>
  <c r="W54" i="17"/>
  <c r="V54" i="17"/>
  <c r="U54" i="17"/>
  <c r="T54" i="17"/>
  <c r="AB53" i="17"/>
  <c r="W53" i="17"/>
  <c r="V53" i="17"/>
  <c r="U53" i="17"/>
  <c r="T53" i="17"/>
  <c r="AB52" i="17"/>
  <c r="AB56" i="17" s="1"/>
  <c r="V52" i="17"/>
  <c r="Y45" i="17"/>
  <c r="X45" i="17"/>
  <c r="L45" i="17"/>
  <c r="AB44" i="17"/>
  <c r="W44" i="17"/>
  <c r="V44" i="17"/>
  <c r="U44" i="17"/>
  <c r="T44" i="17"/>
  <c r="AB43" i="17"/>
  <c r="W43" i="17"/>
  <c r="V43" i="17"/>
  <c r="U43" i="17"/>
  <c r="T43" i="17"/>
  <c r="AB42" i="17"/>
  <c r="W42" i="17"/>
  <c r="V42" i="17"/>
  <c r="U42" i="17"/>
  <c r="U45" i="17" s="1"/>
  <c r="T42" i="17"/>
  <c r="AB41" i="17"/>
  <c r="W41" i="17"/>
  <c r="V41" i="17"/>
  <c r="U41" i="17"/>
  <c r="T41" i="17"/>
  <c r="AB40" i="17"/>
  <c r="W40" i="17"/>
  <c r="W45" i="17" s="1"/>
  <c r="V40" i="17"/>
  <c r="U40" i="17"/>
  <c r="T40" i="17"/>
  <c r="AB39" i="17"/>
  <c r="W39" i="17"/>
  <c r="V39" i="17"/>
  <c r="U39" i="17"/>
  <c r="T39" i="17"/>
  <c r="AB38" i="17"/>
  <c r="W38" i="17"/>
  <c r="V38" i="17"/>
  <c r="U38" i="17"/>
  <c r="T38" i="17"/>
  <c r="AB37" i="17"/>
  <c r="AB45" i="17" s="1"/>
  <c r="W37" i="17"/>
  <c r="V37" i="17"/>
  <c r="V45" i="17" s="1"/>
  <c r="U37" i="17"/>
  <c r="T37" i="17"/>
  <c r="T45" i="17" s="1"/>
  <c r="S37" i="17"/>
  <c r="Y34" i="17"/>
  <c r="X34" i="17"/>
  <c r="X46" i="17" s="1"/>
  <c r="L34" i="17"/>
  <c r="AB33" i="17"/>
  <c r="W33" i="17"/>
  <c r="V33" i="17"/>
  <c r="U33" i="17"/>
  <c r="T33" i="17"/>
  <c r="AB32" i="17"/>
  <c r="W32" i="17"/>
  <c r="V32" i="17"/>
  <c r="U32" i="17"/>
  <c r="T32" i="17"/>
  <c r="AB31" i="17"/>
  <c r="W31" i="17"/>
  <c r="V31" i="17"/>
  <c r="U31" i="17"/>
  <c r="T31" i="17"/>
  <c r="AB30" i="17"/>
  <c r="W30" i="17"/>
  <c r="V30" i="17"/>
  <c r="U30" i="17"/>
  <c r="T30" i="17"/>
  <c r="AB29" i="17"/>
  <c r="T29" i="17"/>
  <c r="W29" i="17"/>
  <c r="AB28" i="17"/>
  <c r="W28" i="17"/>
  <c r="V28" i="17"/>
  <c r="U28" i="17"/>
  <c r="T28" i="17"/>
  <c r="AB27" i="17"/>
  <c r="R27" i="17"/>
  <c r="S26" i="17" s="1"/>
  <c r="AB26" i="17"/>
  <c r="AB34" i="17" s="1"/>
  <c r="V26" i="17"/>
  <c r="U26" i="17"/>
  <c r="T26" i="17"/>
  <c r="R26" i="17"/>
  <c r="R46" i="17" s="1"/>
  <c r="Y23" i="17"/>
  <c r="Y46" i="17" s="1"/>
  <c r="X23" i="17"/>
  <c r="L23" i="17"/>
  <c r="AB22" i="17"/>
  <c r="AB23" i="17" s="1"/>
  <c r="W22" i="17"/>
  <c r="V22" i="17"/>
  <c r="U22" i="17"/>
  <c r="T22" i="17"/>
  <c r="AB21" i="17"/>
  <c r="W21" i="17"/>
  <c r="V21" i="17"/>
  <c r="U21" i="17"/>
  <c r="T21" i="17"/>
  <c r="AB20" i="17"/>
  <c r="W20" i="17"/>
  <c r="V20" i="17"/>
  <c r="U20" i="17"/>
  <c r="T20" i="17"/>
  <c r="AB19" i="17"/>
  <c r="W19" i="17"/>
  <c r="W23" i="17" s="1"/>
  <c r="V19" i="17"/>
  <c r="U19" i="17"/>
  <c r="T19" i="17"/>
  <c r="AB18" i="17"/>
  <c r="W18" i="17"/>
  <c r="V18" i="17"/>
  <c r="U18" i="17"/>
  <c r="T18" i="17"/>
  <c r="T23" i="17" s="1"/>
  <c r="AB17" i="17"/>
  <c r="W17" i="17"/>
  <c r="V17" i="17"/>
  <c r="U17" i="17"/>
  <c r="T17" i="17"/>
  <c r="AB16" i="17"/>
  <c r="W16" i="17"/>
  <c r="V16" i="17"/>
  <c r="U16" i="17"/>
  <c r="T16" i="17"/>
  <c r="AB15" i="17"/>
  <c r="W15" i="17"/>
  <c r="V15" i="17"/>
  <c r="U15" i="17"/>
  <c r="T15" i="17"/>
  <c r="AB14" i="17"/>
  <c r="W14" i="17"/>
  <c r="V14" i="17"/>
  <c r="V23" i="17" s="1"/>
  <c r="U14" i="17"/>
  <c r="U23" i="17" s="1"/>
  <c r="T14" i="17"/>
  <c r="S14" i="17"/>
  <c r="W63" i="17" l="1"/>
  <c r="U61" i="17"/>
  <c r="U63" i="17" s="1"/>
  <c r="V61" i="17"/>
  <c r="V63" i="17" s="1"/>
  <c r="T63" i="17"/>
  <c r="U56" i="17"/>
  <c r="W52" i="17"/>
  <c r="W56" i="17" s="1"/>
  <c r="S52" i="17"/>
  <c r="S64" i="17" s="1"/>
  <c r="V56" i="17"/>
  <c r="R64" i="17"/>
  <c r="T52" i="17"/>
  <c r="T56" i="17" s="1"/>
  <c r="S46" i="17"/>
  <c r="T27" i="17"/>
  <c r="T34" i="17" s="1"/>
  <c r="V27" i="17"/>
  <c r="V34" i="17" s="1"/>
  <c r="W27" i="17"/>
  <c r="U29" i="17"/>
  <c r="U27" i="17"/>
  <c r="U34" i="17" s="1"/>
  <c r="W26" i="17"/>
  <c r="V29" i="17"/>
  <c r="W34" i="17" l="1"/>
  <c r="A5" i="14"/>
  <c r="A6" i="14" s="1"/>
  <c r="A7" i="14" s="1"/>
  <c r="A8" i="14" s="1"/>
  <c r="A10" i="14" s="1"/>
  <c r="A11" i="14" s="1"/>
  <c r="A12" i="14" s="1"/>
  <c r="A14" i="14" s="1"/>
  <c r="A9" i="14" s="1"/>
  <c r="A17" i="14" s="1"/>
  <c r="A18" i="14" s="1"/>
  <c r="A19" i="14" s="1"/>
  <c r="A20" i="14" s="1"/>
  <c r="A21" i="14" s="1"/>
  <c r="A22" i="14" s="1"/>
  <c r="A23" i="14" s="1"/>
  <c r="X79" i="10" l="1"/>
  <c r="W79" i="10"/>
  <c r="U79" i="10"/>
  <c r="V75" i="10"/>
  <c r="V69" i="10"/>
  <c r="V79" i="10" s="1"/>
  <c r="X63" i="10"/>
  <c r="W63" i="10"/>
  <c r="U63" i="10"/>
  <c r="V54" i="10"/>
  <c r="V35" i="10"/>
  <c r="V12" i="10"/>
  <c r="V63" i="10" l="1"/>
  <c r="S13" i="6" l="1"/>
  <c r="Q13" i="6"/>
  <c r="R13" i="6"/>
  <c r="S12" i="6"/>
  <c r="R12" i="6"/>
  <c r="Q12" i="6"/>
  <c r="S11" i="6"/>
  <c r="R11" i="6"/>
  <c r="Q11" i="6"/>
  <c r="S10" i="6"/>
  <c r="R10" i="6"/>
  <c r="Q10" i="6"/>
  <c r="S9" i="6"/>
  <c r="R9" i="6"/>
  <c r="Q9" i="6"/>
  <c r="S8" i="6"/>
  <c r="R8" i="6"/>
  <c r="Q8" i="6"/>
  <c r="S7" i="6"/>
  <c r="R7" i="6"/>
  <c r="S6" i="6"/>
  <c r="R6" i="6"/>
  <c r="T17" i="6"/>
  <c r="T16" i="6"/>
  <c r="T15" i="6"/>
  <c r="T14" i="6"/>
  <c r="S5" i="6"/>
  <c r="R5" i="6"/>
  <c r="T4" i="6"/>
  <c r="R19" i="6" l="1"/>
  <c r="S19" i="6"/>
  <c r="T10" i="6"/>
  <c r="T13" i="6"/>
  <c r="T12" i="6"/>
  <c r="T11" i="6"/>
  <c r="T9" i="6"/>
  <c r="T8" i="6"/>
  <c r="T7" i="6"/>
  <c r="T6" i="6"/>
  <c r="T5" i="6" l="1"/>
  <c r="T1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Claudia Patricia Carvajal Diosa</author>
    <author>Dorian Alberto Muñoz Rodas</author>
    <author>cpcarvajal</author>
    <author>TOSHIBA</author>
  </authors>
  <commentList>
    <comment ref="B8" authorId="0" shapeId="0" xr:uid="{6BCE2155-B15E-41FC-8B0B-4D2CC43718FF}">
      <text>
        <r>
          <rPr>
            <b/>
            <sz val="11"/>
            <color indexed="81"/>
            <rFont val="Tahoma"/>
            <family val="2"/>
          </rPr>
          <t>OAP-MADS: Anote el nombre completo del Instituto de Investigación Ambiental</t>
        </r>
      </text>
    </comment>
    <comment ref="B9" authorId="0" shapeId="0" xr:uid="{A798CF2E-BDD7-4B3F-89C1-F077B64694F3}">
      <text>
        <r>
          <rPr>
            <b/>
            <sz val="11"/>
            <color indexed="81"/>
            <rFont val="Tahoma"/>
            <family val="2"/>
          </rPr>
          <t>OAP-MADS: El nombre debe coincidir con el titulo del proyecto registrado en el SUIFP.</t>
        </r>
        <r>
          <rPr>
            <sz val="9"/>
            <color indexed="81"/>
            <rFont val="Tahoma"/>
            <family val="2"/>
          </rPr>
          <t xml:space="preserve">
</t>
        </r>
      </text>
    </comment>
    <comment ref="B10" authorId="1" shapeId="0" xr:uid="{814C44C6-A71D-4119-AEB6-B2C13F17A8A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11" authorId="2" shapeId="0" xr:uid="{E6EE206E-966D-4F8B-A222-A9AD0EE64A6D}">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2" authorId="0" shapeId="0" xr:uid="{3E134119-2A5F-4147-A3AF-A4AEB1B0CEE9}">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2" authorId="0" shapeId="0" xr:uid="{AD3B7C12-B670-4BF8-8D52-3955DDB68518}">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2" authorId="0" shapeId="0" xr:uid="{AB4DC0E7-1349-44A3-8A9C-E4F542A21475}">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2" authorId="0" shapeId="0" xr:uid="{51F9B426-A54C-4C30-9467-BECF5E0DF38D}">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12" authorId="0" shapeId="0" xr:uid="{F87FA271-75A3-4D03-804A-237303C9A104}">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12" authorId="3" shapeId="0" xr:uid="{300F939B-136B-4B56-988A-700F0F2E0341}">
      <text>
        <r>
          <rPr>
            <b/>
            <sz val="11"/>
            <color indexed="81"/>
            <rFont val="Tahoma"/>
            <family val="2"/>
          </rPr>
          <t>OAP - MADS:
Identifique cual es el producto que le permite alcanzar el objetivo específico.</t>
        </r>
        <r>
          <rPr>
            <sz val="9"/>
            <color indexed="81"/>
            <rFont val="Tahoma"/>
            <family val="2"/>
          </rPr>
          <t xml:space="preserve">
 </t>
        </r>
      </text>
    </comment>
    <comment ref="H12" authorId="3" shapeId="0" xr:uid="{887C53A2-55CA-4687-AA8B-8BDCF765691F}">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12" authorId="3" shapeId="0" xr:uid="{D11D9CA8-5434-442C-AEF8-C8610C8303D5}">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2" authorId="0" shapeId="0" xr:uid="{0BA46F85-DB8C-4460-BB7F-39A9F1D1BAB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12" authorId="4" shapeId="0" xr:uid="{E4B518AD-48E1-490B-95AC-033173A9C97B}">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12" authorId="0" shapeId="0" xr:uid="{9B643DAC-54BD-41D7-BFD1-C332137B0404}">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12" authorId="2" shapeId="0" xr:uid="{045F11D0-2A67-4483-B7F9-C700CE47FAB6}">
      <text>
        <r>
          <rPr>
            <sz val="9"/>
            <color indexed="81"/>
            <rFont val="Tahoma"/>
            <family val="2"/>
          </rPr>
          <t xml:space="preserve">
DESCRIBA EL PORCENTAJE DE AVANCE ESTIMADO RELACIONADO CON LOS SUBPRODUCTOS A ENTREGAR EN ESTE TRIMESTRE. 
DEBE SER ACUMULADO HASTA LLEGAR AL 100%
</t>
        </r>
      </text>
    </comment>
    <comment ref="O12" authorId="2" shapeId="0" xr:uid="{EEF67293-2F5F-4986-94F9-391BDB39ED91}">
      <text>
        <r>
          <rPr>
            <sz val="9"/>
            <color indexed="81"/>
            <rFont val="Tahoma"/>
            <family val="2"/>
          </rPr>
          <t xml:space="preserve">DESCRIBA EL PORCENTA JE DE AVANCE ESTIMADO RELACIONADO CON LOS SUBPRODUCTOS A ENTREGAR EN ESTE TRIMESTRE. DEBE SER ACUMULADO HASTA LLEGAR AL 100%
</t>
        </r>
      </text>
    </comment>
    <comment ref="P12" authorId="2" shapeId="0" xr:uid="{DF4FE551-B8F2-4AE0-984C-085697C6A62B}">
      <text>
        <r>
          <rPr>
            <sz val="9"/>
            <color indexed="81"/>
            <rFont val="Tahoma"/>
            <family val="2"/>
          </rPr>
          <t xml:space="preserve">DESCRIBA EL PORCENTA JE DE AVANCE ESTIMADO RELACIONADO CON LOS SUBPRODUCTOS A ENTREGAR EN ESTE TRIMESTRE. DEBE SER ACUMULADO HASTA LLEGAR AL 100%
</t>
        </r>
      </text>
    </comment>
    <comment ref="Q12" authorId="2" shapeId="0" xr:uid="{0A75FB72-D361-4401-B4DD-292520D80B60}">
      <text>
        <r>
          <rPr>
            <sz val="9"/>
            <color indexed="81"/>
            <rFont val="Tahoma"/>
            <family val="2"/>
          </rPr>
          <t xml:space="preserve">DESCRIBA EL PORCENTA JE DE AVANCE ESTIMADO RELACIONADO CON LOS SUBPRODUCTOS A ENTREGAR EN ESTE TRIMESTRE. DEBE SER ACUMULADO HASTA LLEGAR AL 100%
</t>
        </r>
      </text>
    </comment>
    <comment ref="T12" authorId="4" shapeId="0" xr:uid="{399385C0-A851-46A9-AAFD-E91B4FDCF136}">
      <text>
        <r>
          <rPr>
            <b/>
            <sz val="9"/>
            <color indexed="81"/>
            <rFont val="Tahoma"/>
            <family val="2"/>
          </rPr>
          <t>OAP MADS:</t>
        </r>
        <r>
          <rPr>
            <sz val="9"/>
            <color indexed="81"/>
            <rFont val="Tahoma"/>
            <family val="2"/>
          </rPr>
          <t xml:space="preserve">
Valor del presupuesto programado para la actividad en el trimestre (ACUMULADO)</t>
        </r>
      </text>
    </comment>
    <comment ref="Z12" authorId="0" shapeId="0" xr:uid="{B19012D1-CD39-4444-83AB-498A9BC34377}">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12" authorId="2" shapeId="0" xr:uid="{5742A831-D3F2-4AB0-A3B9-98EDD3C85219}">
      <text>
        <r>
          <rPr>
            <b/>
            <sz val="9"/>
            <color indexed="81"/>
            <rFont val="Tahoma"/>
            <family val="2"/>
          </rPr>
          <t>Relacione el avance para el indicador de producto y describa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2" authorId="2" shapeId="0" xr:uid="{F9500E49-CCDF-4074-986C-9B33F9FF23EC}">
      <text>
        <r>
          <rPr>
            <b/>
            <sz val="9"/>
            <color indexed="81"/>
            <rFont val="Tahoma"/>
            <family val="2"/>
          </rPr>
          <t>Porcentaje acumulado total de la contribución de cada actividad a la consecución del objetivo</t>
        </r>
      </text>
    </comment>
    <comment ref="AC12" authorId="2" shapeId="0" xr:uid="{0AB96169-5714-44A0-8E57-AF32A633285F}">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13" authorId="0" shapeId="0" xr:uid="{579A182F-2B21-4D5F-A310-AE8BEAE3F226}">
      <text>
        <r>
          <rPr>
            <sz val="11"/>
            <color indexed="81"/>
            <rFont val="Tahoma"/>
            <family val="2"/>
          </rPr>
          <t>OAP-MADS: Se identifica el valor por cada una de las actividades.</t>
        </r>
      </text>
    </comment>
    <comment ref="S13" authorId="0" shapeId="0" xr:uid="{1B951FB4-C19C-4DE2-B004-2C0C1AC1B9A1}">
      <text>
        <r>
          <rPr>
            <sz val="11"/>
            <color indexed="81"/>
            <rFont val="Tahoma"/>
            <family val="2"/>
          </rPr>
          <t>OAP-MADS: Se identifica el valor por cada objetivo- sumatoria de los valores de cada una de las actividades que correspondan al objetivo.</t>
        </r>
      </text>
    </comment>
    <comment ref="X13" authorId="0" shapeId="0" xr:uid="{73690AD5-23D2-48E2-B678-A4B61645EE66}">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13" authorId="0" shapeId="0" xr:uid="{F7494230-B814-44E0-817F-7C96F8F601E8}">
      <text>
        <r>
          <rPr>
            <sz val="11"/>
            <color indexed="81"/>
            <rFont val="Tahoma"/>
            <family val="2"/>
          </rPr>
          <t>OAP-MADS: Escribir el valor realmente pagado por los anticipos, productos o servicios recibidos</t>
        </r>
        <r>
          <rPr>
            <sz val="9"/>
            <color indexed="81"/>
            <rFont val="Tahoma"/>
            <family val="2"/>
          </rPr>
          <t xml:space="preserve">
</t>
        </r>
      </text>
    </comment>
    <comment ref="B24" authorId="0" shapeId="0" xr:uid="{4D1FB59B-FF1C-4819-BDCF-4ADFAB2D5BC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24" authorId="0" shapeId="0" xr:uid="{B8E5AAD9-1048-438B-97F3-684791DC5794}">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24" authorId="0" shapeId="0" xr:uid="{BF280CAE-4BEF-470A-A74A-C1D9A4408C27}">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24" authorId="0" shapeId="0" xr:uid="{13A96155-4374-4606-99F3-F9BBE7EE2B10}">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24" authorId="0" shapeId="0" xr:uid="{280C8E86-B1F4-4EC8-B291-415AA3B3931B}">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24" authorId="3" shapeId="0" xr:uid="{67CDCC1C-CC6C-43F8-8C78-DBCF3CDE310D}">
      <text>
        <r>
          <rPr>
            <b/>
            <sz val="11"/>
            <color indexed="81"/>
            <rFont val="Tahoma"/>
            <family val="2"/>
          </rPr>
          <t>OAP - MADS:
Identifique cual es el producto que le permite alcanzar el objetivo específico.</t>
        </r>
        <r>
          <rPr>
            <sz val="9"/>
            <color indexed="81"/>
            <rFont val="Tahoma"/>
            <family val="2"/>
          </rPr>
          <t xml:space="preserve">
 </t>
        </r>
      </text>
    </comment>
    <comment ref="H24" authorId="3" shapeId="0" xr:uid="{C81E0E2B-A668-453F-9CCE-1EE319C2BB5C}">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24" authorId="3" shapeId="0" xr:uid="{CF251A24-8C8E-4D00-A96E-D556592D683B}">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24" authorId="0" shapeId="0" xr:uid="{820FC76B-00A4-4A9D-A7D5-78ECB43E5EAF}">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24" authorId="4" shapeId="0" xr:uid="{A30FD1F8-9429-4ACC-99E9-047712FA869F}">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24" authorId="0" shapeId="0" xr:uid="{157041C1-696B-470B-849D-956606FA10C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24" authorId="2" shapeId="0" xr:uid="{4434D168-9169-4152-AF69-417C5680218D}">
      <text>
        <r>
          <rPr>
            <sz val="9"/>
            <color indexed="81"/>
            <rFont val="Tahoma"/>
            <family val="2"/>
          </rPr>
          <t xml:space="preserve">
DESCRIBA EL PORCENTAJE DE AVANCE ESTIMADO RELACIONADO CON LOS SUBPRODUCTOS A ENTREGAR EN ESTE TRIMESTRE. 
DEBE SER ACUMULADO HASTA LLEGAR AL 100%
</t>
        </r>
      </text>
    </comment>
    <comment ref="O24" authorId="2" shapeId="0" xr:uid="{10FD7CF7-4E87-4754-853A-AC83BB81F252}">
      <text>
        <r>
          <rPr>
            <sz val="9"/>
            <color indexed="81"/>
            <rFont val="Tahoma"/>
            <family val="2"/>
          </rPr>
          <t xml:space="preserve">DESCRIBA EL PORCENTA JE DE AVANCE ESTIMADO RELACIONADO CON LOS SUBPRODUCTOS A ENTREGAR EN ESTE TRIMESTRE. DEBE SER ACUMULADO HASTA LLEGAR AL 100%
</t>
        </r>
      </text>
    </comment>
    <comment ref="P24" authorId="2" shapeId="0" xr:uid="{A78C7D17-C659-4423-B98A-BBD30D421080}">
      <text>
        <r>
          <rPr>
            <sz val="9"/>
            <color indexed="81"/>
            <rFont val="Tahoma"/>
            <family val="2"/>
          </rPr>
          <t xml:space="preserve">DESCRIBA EL PORCENTA JE DE AVANCE ESTIMADO RELACIONADO CON LOS SUBPRODUCTOS A ENTREGAR EN ESTE TRIMESTRE. DEBE SER ACUMULADO HASTA LLEGAR AL 100%
</t>
        </r>
      </text>
    </comment>
    <comment ref="Q24" authorId="2" shapeId="0" xr:uid="{C6BEE090-4DF5-40DA-A132-15E868ACC014}">
      <text>
        <r>
          <rPr>
            <sz val="9"/>
            <color indexed="81"/>
            <rFont val="Tahoma"/>
            <family val="2"/>
          </rPr>
          <t xml:space="preserve">DESCRIBA EL PORCENTA JE DE AVANCE ESTIMADO RELACIONADO CON LOS SUBPRODUCTOS A ENTREGAR EN ESTE TRIMESTRE. DEBE SER ACUMULADO HASTA LLEGAR AL 100%
</t>
        </r>
      </text>
    </comment>
    <comment ref="T24" authorId="4" shapeId="0" xr:uid="{2AD7E19D-56B9-4C4D-9D82-8C49FCBBD65D}">
      <text>
        <r>
          <rPr>
            <b/>
            <sz val="9"/>
            <color indexed="81"/>
            <rFont val="Tahoma"/>
            <family val="2"/>
          </rPr>
          <t>OAP MADS:</t>
        </r>
        <r>
          <rPr>
            <sz val="9"/>
            <color indexed="81"/>
            <rFont val="Tahoma"/>
            <family val="2"/>
          </rPr>
          <t xml:space="preserve">
Valor del presupuesto programado para la actividad en el trimestre (ACUMULADO)</t>
        </r>
      </text>
    </comment>
    <comment ref="Z24" authorId="0" shapeId="0" xr:uid="{93576DD6-27C1-45C6-B0B5-3B3177FE2B35}">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24" authorId="2" shapeId="0" xr:uid="{60CA6053-691D-4F38-BC2C-FF0E87703A41}">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24" authorId="2" shapeId="0" xr:uid="{3BB6CDB4-D8B8-436B-A9FB-350E20843CD0}">
      <text>
        <r>
          <rPr>
            <b/>
            <sz val="9"/>
            <color indexed="81"/>
            <rFont val="Tahoma"/>
            <family val="2"/>
          </rPr>
          <t>Porcentaje acumulado total de la contribución de cada actividad a la consecución del objetivo</t>
        </r>
      </text>
    </comment>
    <comment ref="AC24" authorId="2" shapeId="0" xr:uid="{3031BDA6-1555-4ADC-9C90-36DB5572348D}">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24" authorId="2" shapeId="0" xr:uid="{D6FEE177-A7B1-4161-8552-4E79571EF099}">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25" authorId="0" shapeId="0" xr:uid="{66887B23-1048-4997-813D-B53BBAB218B2}">
      <text>
        <r>
          <rPr>
            <sz val="11"/>
            <color indexed="81"/>
            <rFont val="Tahoma"/>
            <family val="2"/>
          </rPr>
          <t>OAP-MADS: Se identifica el valor por cada una de las actividades.</t>
        </r>
      </text>
    </comment>
    <comment ref="S25" authorId="0" shapeId="0" xr:uid="{3E82DA70-0C7D-472F-BECA-28E15058276C}">
      <text>
        <r>
          <rPr>
            <sz val="11"/>
            <color indexed="81"/>
            <rFont val="Tahoma"/>
            <family val="2"/>
          </rPr>
          <t>OAP-MADS: Se identifica el valor por cada objetivo- sumatoria de los valores de cada una de las actividades que correspondan al objetivo.</t>
        </r>
      </text>
    </comment>
    <comment ref="X25" authorId="0" shapeId="0" xr:uid="{7778927B-DD30-4570-8AC0-62903180AF4F}">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25" authorId="0" shapeId="0" xr:uid="{BB21AD25-87E7-49AB-9BF5-32EAD6211DF7}">
      <text>
        <r>
          <rPr>
            <sz val="11"/>
            <color indexed="81"/>
            <rFont val="Tahoma"/>
            <family val="2"/>
          </rPr>
          <t>OPA-MADS: Escribir el valor realmente pagado por los anticipos, productos o servicios recibidos</t>
        </r>
        <r>
          <rPr>
            <sz val="9"/>
            <color indexed="81"/>
            <rFont val="Tahoma"/>
            <family val="2"/>
          </rPr>
          <t xml:space="preserve">
</t>
        </r>
      </text>
    </comment>
    <comment ref="B35" authorId="0" shapeId="0" xr:uid="{DAA64B29-718E-4B31-B8FF-BB0FC8C92D1E}">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5" authorId="0" shapeId="0" xr:uid="{67744106-CBCF-4FFA-8986-730B216F02BD}">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5" authorId="0" shapeId="0" xr:uid="{3A03460D-DA32-4BC8-83BE-87CC8AEB377A}">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5" authorId="0" shapeId="0" xr:uid="{78AF5476-C266-4EF9-8135-9609213C327C}">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35" authorId="0" shapeId="0" xr:uid="{4A99601C-FCB7-451A-B969-5D24A0B39B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35" authorId="3" shapeId="0" xr:uid="{FA7C6636-E76C-430E-B139-6E038C4DE2B4}">
      <text>
        <r>
          <rPr>
            <b/>
            <sz val="11"/>
            <color indexed="81"/>
            <rFont val="Tahoma"/>
            <family val="2"/>
          </rPr>
          <t>OAP - MADS:
Identifique cual es el producto que le permite alcanzar el objetivo específico.</t>
        </r>
        <r>
          <rPr>
            <sz val="9"/>
            <color indexed="81"/>
            <rFont val="Tahoma"/>
            <family val="2"/>
          </rPr>
          <t xml:space="preserve">
 </t>
        </r>
      </text>
    </comment>
    <comment ref="H35" authorId="3" shapeId="0" xr:uid="{6B039A74-AD25-41CE-ACC5-F7E864DEAC65}">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35" authorId="3" shapeId="0" xr:uid="{DAAB759D-DDBB-47B1-84D5-CCA122F63142}">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5" authorId="0" shapeId="0" xr:uid="{4A8DFBCF-71B8-4955-AE05-B59AB8818B99}">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35" authorId="4" shapeId="0" xr:uid="{444731C4-E52E-43D9-B0D7-96D12E1332A3}">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35" authorId="0" shapeId="0" xr:uid="{A49B8209-5A97-4293-91ED-2FC4EC764FA5}">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35" authorId="2" shapeId="0" xr:uid="{4A3E0621-A0FD-4739-95E1-C1B62FEE46B8}">
      <text>
        <r>
          <rPr>
            <sz val="9"/>
            <color indexed="81"/>
            <rFont val="Tahoma"/>
            <family val="2"/>
          </rPr>
          <t xml:space="preserve">
DESCRIBA EL PORCENTAJE DE AVANCE ESTIMADO RELACIONADO CON LOS SUBPRODUCTOS A ENTREGAR EN ESTE TRIMESTRE. 
DEBE SER ACUMULADO HASTA LLEGAR AL 100%
</t>
        </r>
      </text>
    </comment>
    <comment ref="O35" authorId="2" shapeId="0" xr:uid="{104057F5-504D-42C1-98E2-E523FFA469D6}">
      <text>
        <r>
          <rPr>
            <sz val="9"/>
            <color indexed="81"/>
            <rFont val="Tahoma"/>
            <family val="2"/>
          </rPr>
          <t xml:space="preserve">DESCRIBA EL PORCENTA JE DE AVANCE ESTIMADO RELACIONADO CON LOS SUBPRODUCTOS A ENTREGAR EN ESTE TRIMESTRE. DEBE SER ACUMULADO HASTA LLEGAR AL 100%
</t>
        </r>
      </text>
    </comment>
    <comment ref="P35" authorId="2" shapeId="0" xr:uid="{195040FC-7023-4AA1-905A-642E997CDF3A}">
      <text>
        <r>
          <rPr>
            <sz val="9"/>
            <color indexed="81"/>
            <rFont val="Tahoma"/>
            <family val="2"/>
          </rPr>
          <t xml:space="preserve">DESCRIBA EL PORCENTA JE DE AVANCE ESTIMADO RELACIONADO CON LOS SUBPRODUCTOS A ENTREGAR EN ESTE TRIMESTRE. DEBE SER ACUMULADO HASTA LLEGAR AL 100%
</t>
        </r>
      </text>
    </comment>
    <comment ref="Q35" authorId="2" shapeId="0" xr:uid="{B9CBA931-28C9-4989-84CC-739D64497DD0}">
      <text>
        <r>
          <rPr>
            <sz val="9"/>
            <color indexed="81"/>
            <rFont val="Tahoma"/>
            <family val="2"/>
          </rPr>
          <t xml:space="preserve">DESCRIBA EL PORCENTA JE DE AVANCE ESTIMADO RELACIONADO CON LOS SUBPRODUCTOS A ENTREGAR EN ESTE TRIMESTRE. DEBE SER ACUMULADO HASTA LLEGAR AL 100%
</t>
        </r>
      </text>
    </comment>
    <comment ref="T35" authorId="4" shapeId="0" xr:uid="{9856E38F-36CE-4DF9-94DD-8620EC18219F}">
      <text>
        <r>
          <rPr>
            <b/>
            <sz val="9"/>
            <color indexed="81"/>
            <rFont val="Tahoma"/>
            <family val="2"/>
          </rPr>
          <t>OAP MADS:</t>
        </r>
        <r>
          <rPr>
            <sz val="9"/>
            <color indexed="81"/>
            <rFont val="Tahoma"/>
            <family val="2"/>
          </rPr>
          <t xml:space="preserve">
Valor del presupuesto programado para la actividad en el trimestre (ACUMULADO)</t>
        </r>
      </text>
    </comment>
    <comment ref="Z35" authorId="0" shapeId="0" xr:uid="{553BAF0F-4F6B-4979-B5C8-EE565923C0A9}">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35" authorId="2" shapeId="0" xr:uid="{589A5DF2-6B47-4C45-8EAC-3475EC807843}">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5" authorId="2" shapeId="0" xr:uid="{2318DD59-556A-47AB-B90C-45A282398AC1}">
      <text>
        <r>
          <rPr>
            <b/>
            <sz val="9"/>
            <color indexed="81"/>
            <rFont val="Tahoma"/>
            <family val="2"/>
          </rPr>
          <t>Porcentaje acumulado total de la contribución de cada actividad a la consecución del objetivo</t>
        </r>
      </text>
    </comment>
    <comment ref="AC35" authorId="2" shapeId="0" xr:uid="{54F0C4B7-0F8A-41D4-A481-F58B821463F9}">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35" authorId="2" shapeId="0" xr:uid="{F6010309-D803-427A-9B43-F73425A82C81}">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36" authorId="0" shapeId="0" xr:uid="{2D8C0E5A-C5F1-4D12-B48B-8F1C2073599B}">
      <text>
        <r>
          <rPr>
            <sz val="11"/>
            <color indexed="81"/>
            <rFont val="Tahoma"/>
            <family val="2"/>
          </rPr>
          <t>OAP-MADS: Se identifica el valor por cada una de las actividades.</t>
        </r>
      </text>
    </comment>
    <comment ref="S36" authorId="0" shapeId="0" xr:uid="{0FD1827C-AD93-48BF-B041-5F0A70F7B62E}">
      <text>
        <r>
          <rPr>
            <sz val="11"/>
            <color indexed="81"/>
            <rFont val="Tahoma"/>
            <family val="2"/>
          </rPr>
          <t>OAP-MADS: Se identifica el valor por cada objetivo- sumatoria de los valores de cada una de las actividades que correspondan al objetivo.</t>
        </r>
      </text>
    </comment>
    <comment ref="X36" authorId="0" shapeId="0" xr:uid="{CA6927F3-5A45-4C3B-B0C0-3432400D9F1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36" authorId="0" shapeId="0" xr:uid="{2B772DA6-684C-44BD-8D41-835898F54ED4}">
      <text>
        <r>
          <rPr>
            <sz val="11"/>
            <color indexed="81"/>
            <rFont val="Tahoma"/>
            <family val="2"/>
          </rPr>
          <t>OPA-MADS: Escribir el valor realmente pagado por los anticipos, productos o servicios recibidos</t>
        </r>
        <r>
          <rPr>
            <sz val="9"/>
            <color indexed="81"/>
            <rFont val="Tahoma"/>
            <family val="2"/>
          </rPr>
          <t xml:space="preserve">
</t>
        </r>
      </text>
    </comment>
    <comment ref="B47" authorId="0" shapeId="0" xr:uid="{67FBFCA2-BA23-4A11-8385-145AA39E4078}">
      <text>
        <r>
          <rPr>
            <b/>
            <sz val="11"/>
            <color indexed="81"/>
            <rFont val="Tahoma"/>
            <family val="2"/>
          </rPr>
          <t>OAP-MADS: El nombre debe coincidir con el titulo del proyecto registrado en el SUIFP.</t>
        </r>
        <r>
          <rPr>
            <sz val="9"/>
            <color indexed="81"/>
            <rFont val="Tahoma"/>
            <family val="2"/>
          </rPr>
          <t xml:space="preserve">
</t>
        </r>
      </text>
    </comment>
    <comment ref="B48" authorId="1" shapeId="0" xr:uid="{2A52FBF1-8396-4758-970B-862A6EB8F2FA}">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D49" authorId="2" shapeId="0" xr:uid="{E092B8FC-ED2C-4783-94CE-F7AF4AF8408E}">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50" authorId="0" shapeId="0" xr:uid="{053F33AC-46C9-48FD-831D-A399D0FFFD67}">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0" authorId="0" shapeId="0" xr:uid="{2EDF76A7-3C05-4E6D-9DD2-EA4DBF53978A}">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0" authorId="0" shapeId="0" xr:uid="{C245C52D-DF7B-468F-869C-624A92C885DB}">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0" authorId="0" shapeId="0" xr:uid="{F54F40C1-70E8-49F1-BF3B-837346258962}">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50" authorId="0" shapeId="0" xr:uid="{25B997D4-CD36-44A9-BC17-48F92E8F49CB}">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50" authorId="3" shapeId="0" xr:uid="{DAE75DF9-4EF4-45AA-84D4-8CA1921EBAE3}">
      <text>
        <r>
          <rPr>
            <b/>
            <sz val="11"/>
            <color indexed="81"/>
            <rFont val="Tahoma"/>
            <family val="2"/>
          </rPr>
          <t>OAP - MADS:
Identifique cual es el producto que le permite alcanzar el objetivo específico.</t>
        </r>
        <r>
          <rPr>
            <sz val="9"/>
            <color indexed="81"/>
            <rFont val="Tahoma"/>
            <family val="2"/>
          </rPr>
          <t xml:space="preserve">
 </t>
        </r>
      </text>
    </comment>
    <comment ref="H50" authorId="3" shapeId="0" xr:uid="{DF066379-E888-41CF-80B7-2E9A34879CFD}">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50" authorId="3" shapeId="0" xr:uid="{150C5B81-E998-4945-BFF0-8F70A531142C}">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0" authorId="0" shapeId="0" xr:uid="{26B083B1-09AA-4261-A92D-E27780182383}">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50" authorId="4" shapeId="0" xr:uid="{E9994F99-D312-4C7C-95BD-CA1DA9BF3558}">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50" authorId="0" shapeId="0" xr:uid="{359C1A2A-6EC1-4C92-8713-37BF23BEF30A}">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50" authorId="2" shapeId="0" xr:uid="{AC925F98-DD5B-4210-927B-52C9370C1AC2}">
      <text>
        <r>
          <rPr>
            <sz val="9"/>
            <color indexed="81"/>
            <rFont val="Tahoma"/>
            <family val="2"/>
          </rPr>
          <t xml:space="preserve">
DESCRIBA EL PORCENTAJE DE AVANCE ESTIMADO RELACIONADO CON LOS SUBPRODUCTOS A ENTREGAR EN ESTE TRIMESTRE. 
DEBE SER ACUMULADO HASTA LLEGAR AL 100%
</t>
        </r>
      </text>
    </comment>
    <comment ref="O50" authorId="2" shapeId="0" xr:uid="{283DD1B0-A25D-4861-B5BA-2222B9C5AAA0}">
      <text>
        <r>
          <rPr>
            <sz val="9"/>
            <color indexed="81"/>
            <rFont val="Tahoma"/>
            <family val="2"/>
          </rPr>
          <t xml:space="preserve">DESCRIBA EL PORCENTA JE DE AVANCE ESTIMADO RELACIONADO CON LOS SUBPRODUCTOS A ENTREGAR EN ESTE TRIMESTRE. DEBE SER ACUMULADO HASTA LLEGAR AL 100%
</t>
        </r>
      </text>
    </comment>
    <comment ref="P50" authorId="2" shapeId="0" xr:uid="{2DF1D4A2-12A5-4282-8F94-07FBC2FC4AF0}">
      <text>
        <r>
          <rPr>
            <sz val="9"/>
            <color indexed="81"/>
            <rFont val="Tahoma"/>
            <family val="2"/>
          </rPr>
          <t xml:space="preserve">DESCRIBA EL PORCENTA JE DE AVANCE ESTIMADO RELACIONADO CON LOS SUBPRODUCTOS A ENTREGAR EN ESTE TRIMESTRE. DEBE SER ACUMULADO HASTA LLEGAR AL 100%
</t>
        </r>
      </text>
    </comment>
    <comment ref="Q50" authorId="2" shapeId="0" xr:uid="{008BFE2A-9E75-41B5-85B0-108BAA56B231}">
      <text>
        <r>
          <rPr>
            <sz val="9"/>
            <color indexed="81"/>
            <rFont val="Tahoma"/>
            <family val="2"/>
          </rPr>
          <t xml:space="preserve">DESCRIBA EL PORCENTA JE DE AVANCE ESTIMADO RELACIONADO CON LOS SUBPRODUCTOS A ENTREGAR EN ESTE TRIMESTRE. DEBE SER ACUMULADO HASTA LLEGAR AL 100%
</t>
        </r>
      </text>
    </comment>
    <comment ref="T50" authorId="4" shapeId="0" xr:uid="{D0A12713-B3FD-4133-9BFF-3C74EFC7F539}">
      <text>
        <r>
          <rPr>
            <b/>
            <sz val="9"/>
            <color indexed="81"/>
            <rFont val="Tahoma"/>
            <family val="2"/>
          </rPr>
          <t>OAP MADS:</t>
        </r>
        <r>
          <rPr>
            <sz val="9"/>
            <color indexed="81"/>
            <rFont val="Tahoma"/>
            <family val="2"/>
          </rPr>
          <t xml:space="preserve">
Valor del presupuesto programado para la actividad en el trimestre (ACUMULADO)</t>
        </r>
      </text>
    </comment>
    <comment ref="Z50" authorId="0" shapeId="0" xr:uid="{57119641-38FC-40A1-8E83-3880890E3CE4}">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50" authorId="2" shapeId="0" xr:uid="{47F70E7C-8D7F-4DFC-BB7A-7046FEB23C1F}">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0" authorId="2" shapeId="0" xr:uid="{767EA774-2990-4877-AD68-8275CB661AA4}">
      <text>
        <r>
          <rPr>
            <b/>
            <sz val="9"/>
            <color indexed="81"/>
            <rFont val="Tahoma"/>
            <family val="2"/>
          </rPr>
          <t>Porcentaje acumulado total de la contribución de cada actividad a la consecución del objetivo</t>
        </r>
      </text>
    </comment>
    <comment ref="AC50" authorId="2" shapeId="0" xr:uid="{C6963D54-534B-484D-B875-8E6DA304BF28}">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R51" authorId="0" shapeId="0" xr:uid="{3A83AE4E-39B2-4919-8FFF-96C0697AD40D}">
      <text>
        <r>
          <rPr>
            <sz val="11"/>
            <color indexed="81"/>
            <rFont val="Tahoma"/>
            <family val="2"/>
          </rPr>
          <t>OAP-MADS: Se identifica el valor por cada una de las actividades.</t>
        </r>
      </text>
    </comment>
    <comment ref="S51" authorId="0" shapeId="0" xr:uid="{A7BDABAB-9C0F-4322-AAB7-E7BF9DA6913F}">
      <text>
        <r>
          <rPr>
            <sz val="11"/>
            <color indexed="81"/>
            <rFont val="Tahoma"/>
            <family val="2"/>
          </rPr>
          <t>OAP-MADS: Se identifica el valor por cada objetivo- sumatoria de los valores de cada una de las actividades que correspondan al objetivo.</t>
        </r>
      </text>
    </comment>
    <comment ref="X51" authorId="0" shapeId="0" xr:uid="{9ABA03DE-D30C-410B-B156-AC47E25BEF85}">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1" authorId="0" shapeId="0" xr:uid="{C93CC9E7-BCC6-40A8-A636-C70280EB5FB7}">
      <text>
        <r>
          <rPr>
            <sz val="11"/>
            <color indexed="81"/>
            <rFont val="Tahoma"/>
            <family val="2"/>
          </rPr>
          <t>OPA-MADS: Escribir el valor realmente pagado por los anticipos, productos o servicios recibidos</t>
        </r>
        <r>
          <rPr>
            <sz val="9"/>
            <color indexed="81"/>
            <rFont val="Tahoma"/>
            <family val="2"/>
          </rPr>
          <t xml:space="preserve">
</t>
        </r>
      </text>
    </comment>
    <comment ref="B57" authorId="0" shapeId="0" xr:uid="{6E076C10-3CBA-47DD-BC8B-00EE56C32477}">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7" authorId="0" shapeId="0" xr:uid="{620AD5C8-C980-47FD-A614-B864AFE72A7C}">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7" authorId="0" shapeId="0" xr:uid="{4DC31041-12A2-46D4-B804-2371956EAD58}">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7" authorId="0" shapeId="0" xr:uid="{FFFBF500-154C-46EF-AD23-3416E17C8F36}">
      <text>
        <r>
          <rPr>
            <b/>
            <sz val="11"/>
            <color indexed="81"/>
            <rFont val="Tahoma"/>
            <family val="2"/>
          </rPr>
          <t>OAP MADS: Enuncie la Meta:</t>
        </r>
        <r>
          <rPr>
            <sz val="11"/>
            <color indexed="81"/>
            <rFont val="Tahoma"/>
            <family val="2"/>
          </rPr>
          <t xml:space="preserve"> Ver bases del PND Capitulo crecimiento verde, estrategias nacionales y regionales
</t>
        </r>
      </text>
    </comment>
    <comment ref="F57" authorId="0" shapeId="0" xr:uid="{4BF1DBC6-9A94-4DCA-839A-E6E8C5BE3BAE}">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G57" authorId="3" shapeId="0" xr:uid="{C062B01B-CBEE-48E9-A776-DAC947795F47}">
      <text>
        <r>
          <rPr>
            <b/>
            <sz val="11"/>
            <color indexed="81"/>
            <rFont val="Tahoma"/>
            <family val="2"/>
          </rPr>
          <t>OAP - MADS:
Identifique cual es el producto que le permite alcanzar el objetivo específico.</t>
        </r>
        <r>
          <rPr>
            <sz val="9"/>
            <color indexed="81"/>
            <rFont val="Tahoma"/>
            <family val="2"/>
          </rPr>
          <t xml:space="preserve">
 </t>
        </r>
      </text>
    </comment>
    <comment ref="H57" authorId="3" shapeId="0" xr:uid="{6252CFB4-C575-4E3C-BC18-6A477D55B28B}">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I57" authorId="3" shapeId="0" xr:uid="{2ED51085-2779-4FD8-B722-8124753EC495}">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7" authorId="0" shapeId="0" xr:uid="{9B721D61-F04D-4F88-8E6E-0E4A19707EC4}">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L57" authorId="4" shapeId="0" xr:uid="{131238BD-4ED5-4A9A-94DF-A0CB03EF4B00}">
      <text>
        <r>
          <rPr>
            <b/>
            <sz val="9"/>
            <color indexed="81"/>
            <rFont val="Tahoma"/>
            <family val="2"/>
          </rPr>
          <t>OAP MADS:</t>
        </r>
        <r>
          <rPr>
            <sz val="9"/>
            <color indexed="81"/>
            <rFont val="Tahoma"/>
            <family val="2"/>
          </rPr>
          <t xml:space="preserve">
Qué tanto contribuye la actividad a la consecución del objetivo. La sumatoria debe ser 100% para el objetivo</t>
        </r>
      </text>
    </comment>
    <comment ref="M57" authorId="0" shapeId="0" xr:uid="{C7C0EFB6-5D4D-4FB6-AE6B-84A64D6A808C}">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N57" authorId="2" shapeId="0" xr:uid="{8ECBC110-A43C-4ED0-A7B4-D893A669E01C}">
      <text>
        <r>
          <rPr>
            <sz val="9"/>
            <color indexed="81"/>
            <rFont val="Tahoma"/>
            <family val="2"/>
          </rPr>
          <t xml:space="preserve">
DESCRIBA EL PORCENTAJE DE AVANCE ESTIMADO RELACIONADO CON LOS SUBPRODUCTOS A ENTREGAR EN ESTE TRIMESTRE. 
DEBE SER ACUMULADO HASTA LLEGAR AL 100%
</t>
        </r>
      </text>
    </comment>
    <comment ref="O57" authorId="2" shapeId="0" xr:uid="{930334D0-9E79-4C4B-8CA4-180C1044B717}">
      <text>
        <r>
          <rPr>
            <sz val="9"/>
            <color indexed="81"/>
            <rFont val="Tahoma"/>
            <family val="2"/>
          </rPr>
          <t xml:space="preserve">DESCRIBA EL PORCENTA JE DE AVANCE ESTIMADO RELACIONADO CON LOS SUBPRODUCTOS A ENTREGAR EN ESTE TRIMESTRE. DEBE SER ACUMULADO HASTA LLEGAR AL 100%
</t>
        </r>
      </text>
    </comment>
    <comment ref="P57" authorId="2" shapeId="0" xr:uid="{8F0089E6-FA14-41D2-A4FC-E9DD8B38BF8F}">
      <text>
        <r>
          <rPr>
            <sz val="9"/>
            <color indexed="81"/>
            <rFont val="Tahoma"/>
            <family val="2"/>
          </rPr>
          <t xml:space="preserve">DESCRIBA EL PORCENTA JE DE AVANCE ESTIMADO RELACIONADO CON LOS SUBPRODUCTOS A ENTREGAR EN ESTE TRIMESTRE. DEBE SER ACUMULADO HASTA LLEGAR AL 100%
</t>
        </r>
      </text>
    </comment>
    <comment ref="Q57" authorId="2" shapeId="0" xr:uid="{FD238F6F-AA22-4315-8AD5-783DF3C94BF5}">
      <text>
        <r>
          <rPr>
            <sz val="9"/>
            <color indexed="81"/>
            <rFont val="Tahoma"/>
            <family val="2"/>
          </rPr>
          <t xml:space="preserve">DESCRIBA EL PORCENTA JE DE AVANCE ESTIMADO RELACIONADO CON LOS SUBPRODUCTOS A ENTREGAR EN ESTE TRIMESTRE. DEBE SER ACUMULADO HASTA LLEGAR AL 100%
</t>
        </r>
      </text>
    </comment>
    <comment ref="T57" authorId="4" shapeId="0" xr:uid="{89136A5D-34DD-48FE-A09F-2FAF44F4B4AE}">
      <text>
        <r>
          <rPr>
            <b/>
            <sz val="9"/>
            <color indexed="81"/>
            <rFont val="Tahoma"/>
            <family val="2"/>
          </rPr>
          <t>OAP MADS:</t>
        </r>
        <r>
          <rPr>
            <sz val="9"/>
            <color indexed="81"/>
            <rFont val="Tahoma"/>
            <family val="2"/>
          </rPr>
          <t xml:space="preserve">
Valor del presupuesto programado para la actividad en el trimestre (ACUMULADO)</t>
        </r>
      </text>
    </comment>
    <comment ref="Z57" authorId="0" shapeId="0" xr:uid="{FADEC5B5-9205-447B-A7AF-965C2CBDAC68}">
      <text>
        <r>
          <rPr>
            <b/>
            <sz val="9"/>
            <color indexed="81"/>
            <rFont val="Tahoma"/>
            <family val="2"/>
          </rPr>
          <t xml:space="preserve">OAP - MADS: </t>
        </r>
        <r>
          <rPr>
            <sz val="11"/>
            <color indexed="81"/>
            <rFont val="Tahoma"/>
            <family val="2"/>
          </rPr>
          <t>Reporte el % de avance de la actividad acumulado  para este  trimestre con respecto al porcentaje de avance estimado que se había programado   en las columnas de REFERENTES DE SEGUIMIENTO</t>
        </r>
        <r>
          <rPr>
            <sz val="9"/>
            <color indexed="81"/>
            <rFont val="Tahoma"/>
            <family val="2"/>
          </rPr>
          <t xml:space="preserve">
</t>
        </r>
        <r>
          <rPr>
            <sz val="11"/>
            <color indexed="81"/>
            <rFont val="Tahoma"/>
            <family val="2"/>
          </rPr>
          <t>Este % es acumulado en cada trimestre y debe ser coherente frente a los subproductos y productos que se plantearon entregar . Su valor va de 0 a 100</t>
        </r>
      </text>
    </comment>
    <comment ref="AA57" authorId="2" shapeId="0" xr:uid="{1ABE6BA3-B005-4AA0-B5E6-228935BE1849}">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7" authorId="2" shapeId="0" xr:uid="{447AD50D-59CE-4816-99B1-E27EAA175D58}">
      <text>
        <r>
          <rPr>
            <b/>
            <sz val="9"/>
            <color indexed="81"/>
            <rFont val="Tahoma"/>
            <family val="2"/>
          </rPr>
          <t>Porcentaje acumulado total de la contribución de cada actividad a la consecución del objetivo</t>
        </r>
      </text>
    </comment>
    <comment ref="AC57" authorId="2" shapeId="0" xr:uid="{F588C419-EBF3-4523-814C-68575219B1DD}">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D57" authorId="2" shapeId="0" xr:uid="{EC5AFB34-E201-4277-B608-36AC88E63D6B}">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R58" authorId="0" shapeId="0" xr:uid="{60B1CFD3-8199-4D64-9369-3C3076686CAD}">
      <text>
        <r>
          <rPr>
            <sz val="11"/>
            <color indexed="81"/>
            <rFont val="Tahoma"/>
            <family val="2"/>
          </rPr>
          <t>OAP-MADS: Se identifica el valor por cada una de las actividades.</t>
        </r>
      </text>
    </comment>
    <comment ref="S58" authorId="0" shapeId="0" xr:uid="{33E4B628-4164-47E9-A8C3-917FBC5C144A}">
      <text>
        <r>
          <rPr>
            <sz val="11"/>
            <color indexed="81"/>
            <rFont val="Tahoma"/>
            <family val="2"/>
          </rPr>
          <t>OAP-MADS: Se identifica el valor por cada objetivo- sumatoria de los valores de cada una de las actividades que correspondan al objetivo.</t>
        </r>
      </text>
    </comment>
    <comment ref="X58" authorId="0" shapeId="0" xr:uid="{16BBA8FE-0FD7-4C07-B583-963E71BC741A}">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Y58" authorId="0" shapeId="0" xr:uid="{0DC01032-E14E-4F4A-89BA-DB15A69013A5}">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Enrique Jimenez Guacaneme</author>
    <author>Claudia Patricia Carvajal Diosa</author>
    <author>Dorian Alberto Muñoz Rodas</author>
    <author>cpcarvajal</author>
  </authors>
  <commentList>
    <comment ref="B6" authorId="0" shapeId="0" xr:uid="{00000000-0006-0000-0400-000001000000}">
      <text>
        <r>
          <rPr>
            <b/>
            <sz val="11"/>
            <color indexed="81"/>
            <rFont val="Tahoma"/>
            <family val="2"/>
          </rPr>
          <t>OAP-MADS: Anote el nombre completo del Instituto de Investigación Ambiental</t>
        </r>
      </text>
    </comment>
    <comment ref="B7" authorId="0" shapeId="0" xr:uid="{00000000-0006-0000-0400-000002000000}">
      <text>
        <r>
          <rPr>
            <b/>
            <sz val="11"/>
            <color indexed="81"/>
            <rFont val="Tahoma"/>
            <family val="2"/>
          </rPr>
          <t>OAP-MADS: El nombre debe coincidir con el titulo del proyecto registrado en el SUIFP.</t>
        </r>
        <r>
          <rPr>
            <sz val="9"/>
            <color indexed="81"/>
            <rFont val="Tahoma"/>
            <family val="2"/>
          </rPr>
          <t xml:space="preserve">
</t>
        </r>
      </text>
    </comment>
    <comment ref="B8" authorId="1" shapeId="0" xr:uid="{00000000-0006-0000-0400-000003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9" authorId="2" shapeId="0" xr:uid="{00000000-0006-0000-0400-000004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10" authorId="0" shapeId="0" xr:uid="{00000000-0006-0000-0400-000005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10" authorId="0" shapeId="0" xr:uid="{00000000-0006-0000-0400-000006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10" authorId="0" shapeId="0" xr:uid="{00000000-0006-0000-0400-000007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10" authorId="0" shapeId="0" xr:uid="{00000000-0006-0000-0400-000008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10" authorId="0" shapeId="0" xr:uid="{00000000-0006-0000-0400-000009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10" authorId="0" shapeId="0" xr:uid="{00000000-0006-0000-0400-00000A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10" authorId="3" shapeId="0" xr:uid="{00000000-0006-0000-0400-00000B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10" authorId="3" shapeId="0" xr:uid="{00000000-0006-0000-0400-00000C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10" authorId="3" shapeId="0" xr:uid="{00000000-0006-0000-0400-00000D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10" authorId="0" shapeId="0" xr:uid="{00000000-0006-0000-0400-00000E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10" authorId="2" shapeId="0" xr:uid="{00000000-0006-0000-0400-00000F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10" authorId="2" shapeId="0" xr:uid="{00000000-0006-0000-0400-000010000000}">
      <text>
        <r>
          <rPr>
            <sz val="9"/>
            <color indexed="81"/>
            <rFont val="Tahoma"/>
            <family val="2"/>
          </rPr>
          <t xml:space="preserve">
DESCRIBA EL PORCENTAJE DE AVANCE ESTIMADO RELACIONADO CON LOS SUBPRODUCTOS A ENTREGAR EN ESTE TRIMESTRE. 
DEBE SER ACUMULADO HASTA LLEGAR AL 100%
</t>
        </r>
      </text>
    </comment>
    <comment ref="O10" authorId="2" shapeId="0" xr:uid="{00000000-0006-0000-0400-000011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10" authorId="2" shapeId="0" xr:uid="{00000000-0006-0000-0400-000012000000}">
      <text>
        <r>
          <rPr>
            <sz val="9"/>
            <color indexed="81"/>
            <rFont val="Tahoma"/>
            <family val="2"/>
          </rPr>
          <t xml:space="preserve">DESCRIBA EL PORCENTA JE DE AVANCE ESTIMADO RELACIONADO CON LOS SUBPRODUCTOS A ENTREGAR EN ESTE TRIMESTRE. DEBE SER ACUMULADO HASTA LLEGAR AL 100%
</t>
        </r>
      </text>
    </comment>
    <comment ref="Q10" authorId="2" shapeId="0" xr:uid="{00000000-0006-0000-0400-000013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10" authorId="2" shapeId="0" xr:uid="{00000000-0006-0000-0400-000014000000}">
      <text>
        <r>
          <rPr>
            <sz val="9"/>
            <color indexed="81"/>
            <rFont val="Tahoma"/>
            <family val="2"/>
          </rPr>
          <t xml:space="preserve">DESCRIBA EL PORCENTA JE DE AVANCE ESTIMADO RELACIONADO CON LOS SUBPRODUCTOS A ENTREGAR EN ESTE TRIMESTRE. DEBE SER ACUMULADO HASTA LLEGAR AL 100%
</t>
        </r>
      </text>
    </comment>
    <comment ref="S10" authorId="2" shapeId="0" xr:uid="{00000000-0006-0000-0400-000015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10" authorId="2" shapeId="0" xr:uid="{00000000-0006-0000-0400-000016000000}">
      <text>
        <r>
          <rPr>
            <sz val="9"/>
            <color indexed="81"/>
            <rFont val="Tahoma"/>
            <family val="2"/>
          </rPr>
          <t xml:space="preserve">DESCRIBA EL PORCENTA JE DE AVANCE ESTIMADO RELACIONADO CON LOS SUBPRODUCTOS A ENTREGAR EN ESTE TRIMESTRE. DEBE SER ACUMULADO HASTA LLEGAR AL 100%
</t>
        </r>
      </text>
    </comment>
    <comment ref="Y10" authorId="0" shapeId="0" xr:uid="{00000000-0006-0000-0400-000017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10" authorId="2" shapeId="0" xr:uid="{00000000-0006-0000-0400-000018000000}">
      <text>
        <r>
          <rPr>
            <b/>
            <sz val="10"/>
            <color indexed="81"/>
            <rFont val="Tahoma"/>
            <family val="2"/>
          </rPr>
          <t>Reporte el % de Avance de producto considerando integralmente el reporte de los avances de gestión</t>
        </r>
      </text>
    </comment>
    <comment ref="AA10" authorId="2" shapeId="0" xr:uid="{00000000-0006-0000-0400-000019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10" authorId="2" shapeId="0" xr:uid="{00000000-0006-0000-0400-00001A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11" authorId="0" shapeId="0" xr:uid="{00000000-0006-0000-0400-00001B000000}">
      <text>
        <r>
          <rPr>
            <sz val="11"/>
            <color indexed="81"/>
            <rFont val="Tahoma"/>
            <family val="2"/>
          </rPr>
          <t>OAP-MADS: Se identifica el valor por cada una de las actividades.</t>
        </r>
      </text>
    </comment>
    <comment ref="V11" authorId="0" shapeId="0" xr:uid="{00000000-0006-0000-0400-00001C000000}">
      <text>
        <r>
          <rPr>
            <sz val="11"/>
            <color indexed="81"/>
            <rFont val="Tahoma"/>
            <family val="2"/>
          </rPr>
          <t>OAP-MADS: Se identifica el valor por cada objetivo- sumatoria de los valores de cada una de las actividades que correspondan al objetivo.</t>
        </r>
      </text>
    </comment>
    <comment ref="W11" authorId="0" shapeId="0" xr:uid="{00000000-0006-0000-0400-00001D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11" authorId="0" shapeId="0" xr:uid="{00000000-0006-0000-0400-00001E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33" authorId="0" shapeId="0" xr:uid="{00000000-0006-0000-0400-00001F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33" authorId="0" shapeId="0" xr:uid="{00000000-0006-0000-0400-000020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33" authorId="0" shapeId="0" xr:uid="{00000000-0006-0000-0400-000021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33" authorId="0" shapeId="0" xr:uid="{00000000-0006-0000-0400-000022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33" authorId="0" shapeId="0" xr:uid="{00000000-0006-0000-0400-000023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33" authorId="0" shapeId="0" xr:uid="{00000000-0006-0000-0400-000024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33" authorId="3" shapeId="0" xr:uid="{00000000-0006-0000-0400-000025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33" authorId="3" shapeId="0" xr:uid="{00000000-0006-0000-0400-000026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33" authorId="3" shapeId="0" xr:uid="{00000000-0006-0000-0400-000027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33" authorId="0" shapeId="0" xr:uid="{00000000-0006-0000-0400-000028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33" authorId="2" shapeId="0" xr:uid="{00000000-0006-0000-0400-000029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33" authorId="2" shapeId="0" xr:uid="{00000000-0006-0000-0400-00002A000000}">
      <text>
        <r>
          <rPr>
            <sz val="9"/>
            <color indexed="81"/>
            <rFont val="Tahoma"/>
            <family val="2"/>
          </rPr>
          <t xml:space="preserve">
DESCRIBA EL PORCENTAJE DE AVANCE ESTIMADO RELACIONADO CON LOS SUBPRODUCTOS A ENTREGAR EN ESTE TRIMESTRE. 
DEBE SER ACUMULADO HASTA LLEGAR AL 100%
</t>
        </r>
      </text>
    </comment>
    <comment ref="O33" authorId="2" shapeId="0" xr:uid="{00000000-0006-0000-0400-00002B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33" authorId="2" shapeId="0" xr:uid="{00000000-0006-0000-0400-00002C000000}">
      <text>
        <r>
          <rPr>
            <sz val="9"/>
            <color indexed="81"/>
            <rFont val="Tahoma"/>
            <family val="2"/>
          </rPr>
          <t xml:space="preserve">DESCRIBA EL PORCENTA JE DE AVANCE ESTIMADO RELACIONADO CON LOS SUBPRODUCTOS A ENTREGAR EN ESTE TRIMESTRE. DEBE SER ACUMULADO HASTA LLEGAR AL 100%
</t>
        </r>
      </text>
    </comment>
    <comment ref="Q33" authorId="2" shapeId="0" xr:uid="{00000000-0006-0000-0400-00002D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33" authorId="2" shapeId="0" xr:uid="{00000000-0006-0000-0400-00002E000000}">
      <text>
        <r>
          <rPr>
            <sz val="9"/>
            <color indexed="81"/>
            <rFont val="Tahoma"/>
            <family val="2"/>
          </rPr>
          <t xml:space="preserve">DESCRIBA EL PORCENTA JE DE AVANCE ESTIMADO RELACIONADO CON LOS SUBPRODUCTOS A ENTREGAR EN ESTE TRIMESTRE. DEBE SER ACUMULADO HASTA LLEGAR AL 100%
</t>
        </r>
      </text>
    </comment>
    <comment ref="S33" authorId="2" shapeId="0" xr:uid="{00000000-0006-0000-0400-00002F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33" authorId="2" shapeId="0" xr:uid="{00000000-0006-0000-0400-000030000000}">
      <text>
        <r>
          <rPr>
            <sz val="9"/>
            <color indexed="81"/>
            <rFont val="Tahoma"/>
            <family val="2"/>
          </rPr>
          <t xml:space="preserve">DESCRIBA EL PORCENTA JE DE AVANCE ESTIMADO RELACIONADO CON LOS SUBPRODUCTOS A ENTREGAR EN ESTE TRIMESTRE. DEBE SER ACUMULADO HASTA LLEGAR AL 100%
</t>
        </r>
      </text>
    </comment>
    <comment ref="Y33" authorId="0" shapeId="0" xr:uid="{00000000-0006-0000-0400-000031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33" authorId="2" shapeId="0" xr:uid="{00000000-0006-0000-0400-000032000000}">
      <text>
        <r>
          <rPr>
            <b/>
            <sz val="10"/>
            <color indexed="81"/>
            <rFont val="Tahoma"/>
            <family val="2"/>
          </rPr>
          <t>Reporte el % de Avance de producto considerando integralmente el reporte de los avances de gestión</t>
        </r>
      </text>
    </comment>
    <comment ref="AA33" authorId="2" shapeId="0" xr:uid="{00000000-0006-0000-0400-000033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33" authorId="2" shapeId="0" xr:uid="{00000000-0006-0000-0400-000034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33" authorId="2" shapeId="0" xr:uid="{00000000-0006-0000-0400-000035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34" authorId="0" shapeId="0" xr:uid="{00000000-0006-0000-0400-000036000000}">
      <text>
        <r>
          <rPr>
            <sz val="11"/>
            <color indexed="81"/>
            <rFont val="Tahoma"/>
            <family val="2"/>
          </rPr>
          <t>OAP-MADS: Se identifica el valor por cada una de las actividades.</t>
        </r>
      </text>
    </comment>
    <comment ref="V34" authorId="0" shapeId="0" xr:uid="{00000000-0006-0000-0400-000037000000}">
      <text>
        <r>
          <rPr>
            <sz val="11"/>
            <color indexed="81"/>
            <rFont val="Tahoma"/>
            <family val="2"/>
          </rPr>
          <t>OAP-MADS: Se identifica el valor por cada objetivo- sumatoria de los valores de cada una de las actividades que correspondan al objetivo.</t>
        </r>
      </text>
    </comment>
    <comment ref="W34" authorId="0" shapeId="0" xr:uid="{00000000-0006-0000-0400-000038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34" authorId="0" shapeId="0" xr:uid="{00000000-0006-0000-0400-000039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52" authorId="0" shapeId="0" xr:uid="{00000000-0006-0000-0400-00003A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52" authorId="0" shapeId="0" xr:uid="{00000000-0006-0000-0400-00003B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52" authorId="0" shapeId="0" xr:uid="{00000000-0006-0000-0400-00003C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52" authorId="0" shapeId="0" xr:uid="{00000000-0006-0000-0400-00003D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52" authorId="0" shapeId="0" xr:uid="{00000000-0006-0000-0400-00003E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52" authorId="0" shapeId="0" xr:uid="{00000000-0006-0000-0400-00003F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52" authorId="3" shapeId="0" xr:uid="{00000000-0006-0000-0400-000040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52" authorId="3" shapeId="0" xr:uid="{00000000-0006-0000-0400-000041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52" authorId="3" shapeId="0" xr:uid="{00000000-0006-0000-0400-000042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52" authorId="0" shapeId="0" xr:uid="{00000000-0006-0000-0400-000043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52" authorId="2" shapeId="0" xr:uid="{00000000-0006-0000-0400-000044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52" authorId="2" shapeId="0" xr:uid="{00000000-0006-0000-0400-000045000000}">
      <text>
        <r>
          <rPr>
            <sz val="9"/>
            <color indexed="81"/>
            <rFont val="Tahoma"/>
            <family val="2"/>
          </rPr>
          <t xml:space="preserve">
DESCRIBA EL PORCENTAJE DE AVANCE ESTIMADO RELACIONADO CON LOS SUBPRODUCTOS A ENTREGAR EN ESTE TRIMESTRE. 
DEBE SER ACUMULADO HASTA LLEGAR AL 100%
</t>
        </r>
      </text>
    </comment>
    <comment ref="O52" authorId="2" shapeId="0" xr:uid="{00000000-0006-0000-0400-000046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52" authorId="2" shapeId="0" xr:uid="{00000000-0006-0000-0400-000047000000}">
      <text>
        <r>
          <rPr>
            <sz val="9"/>
            <color indexed="81"/>
            <rFont val="Tahoma"/>
            <family val="2"/>
          </rPr>
          <t xml:space="preserve">DESCRIBA EL PORCENTA JE DE AVANCE ESTIMADO RELACIONADO CON LOS SUBPRODUCTOS A ENTREGAR EN ESTE TRIMESTRE. DEBE SER ACUMULADO HASTA LLEGAR AL 100%
</t>
        </r>
      </text>
    </comment>
    <comment ref="Q52" authorId="2" shapeId="0" xr:uid="{00000000-0006-0000-0400-000048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52" authorId="2" shapeId="0" xr:uid="{00000000-0006-0000-0400-000049000000}">
      <text>
        <r>
          <rPr>
            <sz val="9"/>
            <color indexed="81"/>
            <rFont val="Tahoma"/>
            <family val="2"/>
          </rPr>
          <t xml:space="preserve">DESCRIBA EL PORCENTA JE DE AVANCE ESTIMADO RELACIONADO CON LOS SUBPRODUCTOS A ENTREGAR EN ESTE TRIMESTRE. DEBE SER ACUMULADO HASTA LLEGAR AL 100%
</t>
        </r>
      </text>
    </comment>
    <comment ref="S52" authorId="2" shapeId="0" xr:uid="{00000000-0006-0000-0400-00004A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52" authorId="2" shapeId="0" xr:uid="{00000000-0006-0000-0400-00004B000000}">
      <text>
        <r>
          <rPr>
            <sz val="9"/>
            <color indexed="81"/>
            <rFont val="Tahoma"/>
            <family val="2"/>
          </rPr>
          <t xml:space="preserve">DESCRIBA EL PORCENTA JE DE AVANCE ESTIMADO RELACIONADO CON LOS SUBPRODUCTOS A ENTREGAR EN ESTE TRIMESTRE. DEBE SER ACUMULADO HASTA LLEGAR AL 100%
</t>
        </r>
      </text>
    </comment>
    <comment ref="Y52" authorId="0" shapeId="0" xr:uid="{00000000-0006-0000-0400-00004C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52" authorId="2" shapeId="0" xr:uid="{00000000-0006-0000-0400-00004D000000}">
      <text>
        <r>
          <rPr>
            <b/>
            <sz val="10"/>
            <color indexed="81"/>
            <rFont val="Tahoma"/>
            <family val="2"/>
          </rPr>
          <t>Reporte el % de Avance de producto considerando integralmente el reporte de los avances de gestión</t>
        </r>
      </text>
    </comment>
    <comment ref="AA52" authorId="2" shapeId="0" xr:uid="{00000000-0006-0000-0400-00004E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52" authorId="2" shapeId="0" xr:uid="{00000000-0006-0000-0400-00004F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52" authorId="2" shapeId="0" xr:uid="{00000000-0006-0000-0400-000050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53" authorId="0" shapeId="0" xr:uid="{00000000-0006-0000-0400-000051000000}">
      <text>
        <r>
          <rPr>
            <sz val="11"/>
            <color indexed="81"/>
            <rFont val="Tahoma"/>
            <family val="2"/>
          </rPr>
          <t>OAP-MADS: Se identifica el valor por cada una de las actividades.</t>
        </r>
      </text>
    </comment>
    <comment ref="V53" authorId="0" shapeId="0" xr:uid="{00000000-0006-0000-0400-000052000000}">
      <text>
        <r>
          <rPr>
            <sz val="11"/>
            <color indexed="81"/>
            <rFont val="Tahoma"/>
            <family val="2"/>
          </rPr>
          <t>OAP-MADS: Se identifica el valor por cada objetivo- sumatoria de los valores de cada una de las actividades que correspondan al objetivo.</t>
        </r>
      </text>
    </comment>
    <comment ref="W53" authorId="0" shapeId="0" xr:uid="{00000000-0006-0000-0400-000053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53" authorId="0" shapeId="0" xr:uid="{00000000-0006-0000-0400-000054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64" authorId="0" shapeId="0" xr:uid="{00000000-0006-0000-0400-000055000000}">
      <text>
        <r>
          <rPr>
            <b/>
            <sz val="11"/>
            <color indexed="81"/>
            <rFont val="Tahoma"/>
            <family val="2"/>
          </rPr>
          <t>OAP-MADS: El nombre debe coincidir con el titulo del proyecto registrado en el SUIFP.</t>
        </r>
        <r>
          <rPr>
            <sz val="9"/>
            <color indexed="81"/>
            <rFont val="Tahoma"/>
            <family val="2"/>
          </rPr>
          <t xml:space="preserve">
</t>
        </r>
      </text>
    </comment>
    <comment ref="B65" authorId="1" shapeId="0" xr:uid="{00000000-0006-0000-0400-000056000000}">
      <text>
        <r>
          <rPr>
            <b/>
            <sz val="11"/>
            <color indexed="81"/>
            <rFont val="Tahoma"/>
            <family val="2"/>
          </rPr>
          <t>OAP - MADS:</t>
        </r>
        <r>
          <rPr>
            <sz val="11"/>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2014.
</t>
        </r>
      </text>
    </comment>
    <comment ref="AC66" authorId="2" shapeId="0" xr:uid="{00000000-0006-0000-0400-000057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text>
    </comment>
    <comment ref="B67" authorId="0" shapeId="0" xr:uid="{00000000-0006-0000-0400-000058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67" authorId="0" shapeId="0" xr:uid="{00000000-0006-0000-0400-000059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67" authorId="0" shapeId="0" xr:uid="{00000000-0006-0000-0400-00005A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67" authorId="0" shapeId="0" xr:uid="{00000000-0006-0000-0400-00005B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67" authorId="0" shapeId="0" xr:uid="{00000000-0006-0000-0400-00005C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67" authorId="0" shapeId="0" xr:uid="{00000000-0006-0000-0400-00005D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67" authorId="3" shapeId="0" xr:uid="{00000000-0006-0000-0400-00005E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67" authorId="3" shapeId="0" xr:uid="{00000000-0006-0000-0400-00005F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67" authorId="3" shapeId="0" xr:uid="{00000000-0006-0000-0400-000060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67" authorId="0" shapeId="0" xr:uid="{00000000-0006-0000-0400-000061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67" authorId="2" shapeId="0" xr:uid="{00000000-0006-0000-0400-000062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67" authorId="2" shapeId="0" xr:uid="{00000000-0006-0000-0400-000063000000}">
      <text>
        <r>
          <rPr>
            <sz val="9"/>
            <color indexed="81"/>
            <rFont val="Tahoma"/>
            <family val="2"/>
          </rPr>
          <t xml:space="preserve">
DESCRIBA EL PORCENTAJE DE AVANCE ESTIMADO RELACIONADO CON LOS SUBPRODUCTOS A ENTREGAR EN ESTE TRIMESTRE. 
DEBE SER ACUMULADO HASTA LLEGAR AL 100%
</t>
        </r>
      </text>
    </comment>
    <comment ref="O67" authorId="2" shapeId="0" xr:uid="{00000000-0006-0000-0400-000064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67" authorId="2" shapeId="0" xr:uid="{00000000-0006-0000-0400-000065000000}">
      <text>
        <r>
          <rPr>
            <sz val="9"/>
            <color indexed="81"/>
            <rFont val="Tahoma"/>
            <family val="2"/>
          </rPr>
          <t xml:space="preserve">DESCRIBA EL PORCENTA JE DE AVANCE ESTIMADO RELACIONADO CON LOS SUBPRODUCTOS A ENTREGAR EN ESTE TRIMESTRE. DEBE SER ACUMULADO HASTA LLEGAR AL 100%
</t>
        </r>
      </text>
    </comment>
    <comment ref="Q67" authorId="2" shapeId="0" xr:uid="{00000000-0006-0000-0400-000066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67" authorId="2" shapeId="0" xr:uid="{00000000-0006-0000-0400-000067000000}">
      <text>
        <r>
          <rPr>
            <sz val="9"/>
            <color indexed="81"/>
            <rFont val="Tahoma"/>
            <family val="2"/>
          </rPr>
          <t xml:space="preserve">DESCRIBA EL PORCENTA JE DE AVANCE ESTIMADO RELACIONADO CON LOS SUBPRODUCTOS A ENTREGAR EN ESTE TRIMESTRE. DEBE SER ACUMULADO HASTA LLEGAR AL 100%
</t>
        </r>
      </text>
    </comment>
    <comment ref="S67" authorId="2" shapeId="0" xr:uid="{00000000-0006-0000-0400-000068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67" authorId="2" shapeId="0" xr:uid="{00000000-0006-0000-0400-000069000000}">
      <text>
        <r>
          <rPr>
            <sz val="9"/>
            <color indexed="81"/>
            <rFont val="Tahoma"/>
            <family val="2"/>
          </rPr>
          <t xml:space="preserve">DESCRIBA EL PORCENTA JE DE AVANCE ESTIMADO RELACIONADO CON LOS SUBPRODUCTOS A ENTREGAR EN ESTE TRIMESTRE. DEBE SER ACUMULADO HASTA LLEGAR AL 100%
</t>
        </r>
      </text>
    </comment>
    <comment ref="Y67" authorId="0" shapeId="0" xr:uid="{00000000-0006-0000-0400-00006A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67" authorId="2" shapeId="0" xr:uid="{00000000-0006-0000-0400-00006B000000}">
      <text>
        <r>
          <rPr>
            <b/>
            <sz val="10"/>
            <color indexed="81"/>
            <rFont val="Tahoma"/>
            <family val="2"/>
          </rPr>
          <t>Reporte el % de Avance de producto considerando integralmente el reporte de los avances de gestión</t>
        </r>
      </text>
    </comment>
    <comment ref="AA67" authorId="2" shapeId="0" xr:uid="{00000000-0006-0000-0400-00006C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67" authorId="2" shapeId="0" xr:uid="{00000000-0006-0000-0400-00006D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U68" authorId="0" shapeId="0" xr:uid="{00000000-0006-0000-0400-00006E000000}">
      <text>
        <r>
          <rPr>
            <sz val="11"/>
            <color indexed="81"/>
            <rFont val="Tahoma"/>
            <family val="2"/>
          </rPr>
          <t>OAP-MADS: Se identifica el valor por cada una de las actividades.</t>
        </r>
      </text>
    </comment>
    <comment ref="V68" authorId="0" shapeId="0" xr:uid="{00000000-0006-0000-0400-00006F000000}">
      <text>
        <r>
          <rPr>
            <sz val="11"/>
            <color indexed="81"/>
            <rFont val="Tahoma"/>
            <family val="2"/>
          </rPr>
          <t>OAP-MADS: Se identifica el valor por cada objetivo- sumatoria de los valores de cada una de las actividades que correspondan al objetivo.</t>
        </r>
      </text>
    </comment>
    <comment ref="W68" authorId="0" shapeId="0" xr:uid="{00000000-0006-0000-0400-000070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68" authorId="0" shapeId="0" xr:uid="{00000000-0006-0000-0400-000071000000}">
      <text>
        <r>
          <rPr>
            <sz val="11"/>
            <color indexed="81"/>
            <rFont val="Tahoma"/>
            <family val="2"/>
          </rPr>
          <t>OPA-MADS: Escribir el valor realmente pagado por los anticipos, productos o servicios recibidos</t>
        </r>
        <r>
          <rPr>
            <sz val="9"/>
            <color indexed="81"/>
            <rFont val="Tahoma"/>
            <family val="2"/>
          </rPr>
          <t xml:space="preserve">
</t>
        </r>
      </text>
    </comment>
    <comment ref="B73" authorId="0" shapeId="0" xr:uid="{00000000-0006-0000-0400-000072000000}">
      <text>
        <r>
          <rPr>
            <b/>
            <sz val="11"/>
            <color indexed="81"/>
            <rFont val="Tahoma"/>
            <family val="2"/>
          </rPr>
          <t xml:space="preserve">OAP-MADS:
</t>
        </r>
        <r>
          <rPr>
            <sz val="11"/>
            <color indexed="81"/>
            <rFont val="Tahoma"/>
            <family val="2"/>
          </rPr>
          <t>son los medios cuantificables que llevarán al cumplimiento del objetivo general. Surgen de pasar a positivo las causas del problema.</t>
        </r>
        <r>
          <rPr>
            <sz val="9"/>
            <color indexed="81"/>
            <rFont val="Tahoma"/>
            <family val="2"/>
          </rPr>
          <t xml:space="preserve">
</t>
        </r>
      </text>
    </comment>
    <comment ref="C73" authorId="0" shapeId="0" xr:uid="{00000000-0006-0000-0400-000073000000}">
      <text>
        <r>
          <rPr>
            <b/>
            <sz val="11"/>
            <color indexed="81"/>
            <rFont val="Tahoma"/>
            <family val="2"/>
          </rPr>
          <t xml:space="preserve">OAP MADS: </t>
        </r>
        <r>
          <rPr>
            <sz val="11"/>
            <color indexed="81"/>
            <rFont val="Tahoma"/>
            <family val="2"/>
          </rPr>
          <t>Ver bases del PND Capitulo crecimiento verde, estrategias nacionales y regionales</t>
        </r>
        <r>
          <rPr>
            <sz val="9"/>
            <color indexed="81"/>
            <rFont val="Tahoma"/>
            <family val="2"/>
          </rPr>
          <t>.</t>
        </r>
      </text>
    </comment>
    <comment ref="D73" authorId="0" shapeId="0" xr:uid="{00000000-0006-0000-0400-000074000000}">
      <text>
        <r>
          <rPr>
            <sz val="11"/>
            <color indexed="81"/>
            <rFont val="Tahoma"/>
            <family val="2"/>
          </rPr>
          <t>OAP-MADS: enuncie programa estratégico temático o programa estratégico instrumental con el que se articula el producto.</t>
        </r>
        <r>
          <rPr>
            <b/>
            <sz val="11"/>
            <color indexed="81"/>
            <rFont val="Tahoma"/>
            <family val="2"/>
          </rPr>
          <t xml:space="preserve">
</t>
        </r>
        <r>
          <rPr>
            <sz val="11"/>
            <color indexed="81"/>
            <rFont val="Tahoma"/>
            <family val="2"/>
          </rPr>
          <t xml:space="preserve">
</t>
        </r>
      </text>
    </comment>
    <comment ref="E73" authorId="0" shapeId="0" xr:uid="{00000000-0006-0000-0400-000075000000}">
      <text>
        <r>
          <rPr>
            <b/>
            <sz val="11"/>
            <color indexed="81"/>
            <rFont val="Tahoma"/>
            <family val="2"/>
          </rPr>
          <t>OAP MADS: Enuncie la Meta:</t>
        </r>
        <r>
          <rPr>
            <sz val="11"/>
            <color indexed="81"/>
            <rFont val="Tahoma"/>
            <family val="2"/>
          </rPr>
          <t xml:space="preserve">Ver bases del PND Capitulo crecimiento verde, estrategias nacionales y regionales
</t>
        </r>
      </text>
    </comment>
    <comment ref="F73" authorId="0" shapeId="0" xr:uid="{00000000-0006-0000-0400-000076000000}">
      <text>
        <r>
          <rPr>
            <b/>
            <sz val="11"/>
            <color indexed="81"/>
            <rFont val="Tahoma"/>
            <family val="2"/>
          </rPr>
          <t>OAP- MADS</t>
        </r>
        <r>
          <rPr>
            <sz val="11"/>
            <color indexed="81"/>
            <rFont val="Tahoma"/>
            <family val="2"/>
          </rPr>
          <t xml:space="preserve">: Describir la actividad del PICIA del Instituto, que se encuentra articulado con el producto </t>
        </r>
      </text>
    </comment>
    <comment ref="H73" authorId="0" shapeId="0" xr:uid="{00000000-0006-0000-0400-000077000000}">
      <text>
        <r>
          <rPr>
            <b/>
            <sz val="11"/>
            <color indexed="81"/>
            <rFont val="Tahoma"/>
            <family val="2"/>
          </rPr>
          <t xml:space="preserve">OAP-MADS. </t>
        </r>
        <r>
          <rPr>
            <sz val="11"/>
            <color indexed="81"/>
            <rFont val="Tahoma"/>
            <family val="2"/>
          </rPr>
          <t xml:space="preserve">es la acción que contribuye a la transformación de insumos en productos. Debe ser coherente con </t>
        </r>
      </text>
    </comment>
    <comment ref="I73" authorId="3" shapeId="0" xr:uid="{00000000-0006-0000-0400-000078000000}">
      <text>
        <r>
          <rPr>
            <b/>
            <sz val="11"/>
            <color indexed="81"/>
            <rFont val="Tahoma"/>
            <family val="2"/>
          </rPr>
          <t>OAP - MADS:</t>
        </r>
        <r>
          <rPr>
            <sz val="11"/>
            <color indexed="81"/>
            <rFont val="Tahoma"/>
            <family val="2"/>
          </rPr>
          <t xml:space="preserve">
Identifique el valor numérico de la meta del Indicador de producto que espera obtener en la vigencia.</t>
        </r>
      </text>
    </comment>
    <comment ref="J73" authorId="3" shapeId="0" xr:uid="{00000000-0006-0000-0400-000079000000}">
      <text>
        <r>
          <rPr>
            <b/>
            <sz val="11"/>
            <color indexed="81"/>
            <rFont val="Tahoma"/>
            <family val="2"/>
          </rPr>
          <t>OAP - MADS:
Identifique cual es el producto que le permite alcanzar el objetivo específico.</t>
        </r>
        <r>
          <rPr>
            <sz val="9"/>
            <color indexed="81"/>
            <rFont val="Tahoma"/>
            <family val="2"/>
          </rPr>
          <t xml:space="preserve">
 </t>
        </r>
      </text>
    </comment>
    <comment ref="K73" authorId="3" shapeId="0" xr:uid="{00000000-0006-0000-0400-00007A000000}">
      <text>
        <r>
          <rPr>
            <b/>
            <sz val="11"/>
            <color indexed="81"/>
            <rFont val="Tahoma"/>
            <family val="2"/>
          </rPr>
          <t>OAP - MADS:</t>
        </r>
        <r>
          <rPr>
            <sz val="11"/>
            <color indexed="81"/>
            <rFont val="Tahoma"/>
            <family val="2"/>
          </rPr>
          <t xml:space="preserve">
El indicador de producto se construye a partir del producto que le permite alcanzar el objetivo específico adicionando la condición deseada según opciones del SUIFP ( Ejm: realizada(o), implementada(o), etc.).</t>
        </r>
        <r>
          <rPr>
            <sz val="9"/>
            <color indexed="81"/>
            <rFont val="Tahoma"/>
            <family val="2"/>
          </rPr>
          <t xml:space="preserve">
 </t>
        </r>
      </text>
    </comment>
    <comment ref="L73" authorId="0" shapeId="0" xr:uid="{00000000-0006-0000-0400-00007B000000}">
      <text>
        <r>
          <rPr>
            <b/>
            <sz val="9"/>
            <color indexed="81"/>
            <rFont val="Tahoma"/>
            <family val="2"/>
          </rPr>
          <t xml:space="preserve">OAP- MADS: </t>
        </r>
        <r>
          <rPr>
            <sz val="11"/>
            <color indexed="81"/>
            <rFont val="Tahoma"/>
            <family val="2"/>
          </rPr>
          <t xml:space="preserve">Descripción del impacto que puede generar el producto en corto, mediano plazo.
</t>
        </r>
        <r>
          <rPr>
            <b/>
            <sz val="11"/>
            <color indexed="81"/>
            <rFont val="Tahoma"/>
            <family val="2"/>
          </rPr>
          <t>Informe Primer semestre</t>
        </r>
        <r>
          <rPr>
            <sz val="11"/>
            <color indexed="81"/>
            <rFont val="Tahoma"/>
            <family val="2"/>
          </rPr>
          <t xml:space="preserve"> . Avance a la consecución de los resultados.
</t>
        </r>
        <r>
          <rPr>
            <b/>
            <sz val="11"/>
            <color indexed="81"/>
            <rFont val="Tahoma"/>
            <family val="2"/>
          </rPr>
          <t>Informe final o segundo semestre</t>
        </r>
        <r>
          <rPr>
            <sz val="11"/>
            <color indexed="81"/>
            <rFont val="Tahoma"/>
            <family val="2"/>
          </rPr>
          <t>. Resultados obtenidos de la ejecución del proyecto.</t>
        </r>
      </text>
    </comment>
    <comment ref="M73" authorId="2" shapeId="0" xr:uid="{00000000-0006-0000-0400-00007C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N73" authorId="2" shapeId="0" xr:uid="{00000000-0006-0000-0400-00007D000000}">
      <text>
        <r>
          <rPr>
            <sz val="9"/>
            <color indexed="81"/>
            <rFont val="Tahoma"/>
            <family val="2"/>
          </rPr>
          <t xml:space="preserve">
DESCRIBA EL PORCENTAJE DE AVANCE ESTIMADO RELACIONADO CON LOS SUBPRODUCTOS A ENTREGAR EN ESTE TRIMESTRE. 
DEBE SER ACUMULADO HASTA LLEGAR AL 100%
</t>
        </r>
      </text>
    </comment>
    <comment ref="O73" authorId="2" shapeId="0" xr:uid="{00000000-0006-0000-0400-00007E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P73" authorId="2" shapeId="0" xr:uid="{00000000-0006-0000-0400-00007F000000}">
      <text>
        <r>
          <rPr>
            <sz val="9"/>
            <color indexed="81"/>
            <rFont val="Tahoma"/>
            <family val="2"/>
          </rPr>
          <t xml:space="preserve">DESCRIBA EL PORCENTA JE DE AVANCE ESTIMADO RELACIONADO CON LOS SUBPRODUCTOS A ENTREGAR EN ESTE TRIMESTRE. DEBE SER ACUMULADO HASTA LLEGAR AL 100%
</t>
        </r>
      </text>
    </comment>
    <comment ref="Q73" authorId="2" shapeId="0" xr:uid="{00000000-0006-0000-0400-000080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R73" authorId="2" shapeId="0" xr:uid="{00000000-0006-0000-0400-000081000000}">
      <text>
        <r>
          <rPr>
            <sz val="9"/>
            <color indexed="81"/>
            <rFont val="Tahoma"/>
            <family val="2"/>
          </rPr>
          <t xml:space="preserve">DESCRIBA EL PORCENTA JE DE AVANCE ESTIMADO RELACIONADO CON LOS SUBPRODUCTOS A ENTREGAR EN ESTE TRIMESTRE. DEBE SER ACUMULADO HASTA LLEGAR AL 100%
</t>
        </r>
      </text>
    </comment>
    <comment ref="S73" authorId="2" shapeId="0" xr:uid="{00000000-0006-0000-0400-000082000000}">
      <text>
        <r>
          <rPr>
            <b/>
            <sz val="9"/>
            <color indexed="81"/>
            <rFont val="Tahoma"/>
            <family val="2"/>
          </rPr>
          <t>Describa el subproducto entregables en este trimestre que contribuye gradualmente a cumplir con el producto final.
Este subproducto debe ser coherente con el indicador de gestión del proyecto de inversión.</t>
        </r>
      </text>
    </comment>
    <comment ref="T73" authorId="2" shapeId="0" xr:uid="{00000000-0006-0000-0400-000083000000}">
      <text>
        <r>
          <rPr>
            <sz val="9"/>
            <color indexed="81"/>
            <rFont val="Tahoma"/>
            <family val="2"/>
          </rPr>
          <t xml:space="preserve">DESCRIBA EL PORCENTA JE DE AVANCE ESTIMADO RELACIONADO CON LOS SUBPRODUCTOS A ENTREGAR EN ESTE TRIMESTRE. DEBE SER ACUMULADO HASTA LLEGAR AL 100%
</t>
        </r>
      </text>
    </comment>
    <comment ref="Y73" authorId="0" shapeId="0" xr:uid="{00000000-0006-0000-0400-000084000000}">
      <text>
        <r>
          <rPr>
            <b/>
            <sz val="9"/>
            <color indexed="81"/>
            <rFont val="Tahoma"/>
            <family val="2"/>
          </rPr>
          <t xml:space="preserve">OAP - MADS: </t>
        </r>
        <r>
          <rPr>
            <sz val="11"/>
            <color indexed="81"/>
            <rFont val="Tahoma"/>
            <family val="2"/>
          </rPr>
          <t>Reporte el % de avance para este  trimestre con respecto al porcentaje de avance estimado que se había programado   en las columnas de REFERENTES DE SEGUIMIENTO (L a S)</t>
        </r>
        <r>
          <rPr>
            <sz val="9"/>
            <color indexed="81"/>
            <rFont val="Tahoma"/>
            <family val="2"/>
          </rPr>
          <t xml:space="preserve">
</t>
        </r>
        <r>
          <rPr>
            <sz val="11"/>
            <color indexed="81"/>
            <rFont val="Tahoma"/>
            <family val="2"/>
          </rPr>
          <t>Este % es acumulado en cada trimestre y debe ser coherente frente a los subproductos y productos que se plantearon entregar .</t>
        </r>
      </text>
    </comment>
    <comment ref="Z73" authorId="2" shapeId="0" xr:uid="{00000000-0006-0000-0400-000085000000}">
      <text>
        <r>
          <rPr>
            <b/>
            <sz val="10"/>
            <color indexed="81"/>
            <rFont val="Tahoma"/>
            <family val="2"/>
          </rPr>
          <t>Reporte el % de Avance de producto considerando integralmente el reporte de los avances de gestión</t>
        </r>
      </text>
    </comment>
    <comment ref="AA73" authorId="2" shapeId="0" xr:uid="{00000000-0006-0000-0400-000086000000}">
      <text>
        <r>
          <rPr>
            <b/>
            <sz val="9"/>
            <color indexed="81"/>
            <rFont val="Tahoma"/>
            <family val="2"/>
          </rPr>
          <t>Describir brevemente  el avance trimestral sobre los alcances obtenidos durante la ejecución del proyecto en cuanto al subproductos y productos programados 
Relacionar donde se encuentran los registros, informes  o evidencias de los avances logrados (URL de portales web, sistema de información, bases de datos, etc.). Anexar el producto en lo posible</t>
        </r>
      </text>
    </comment>
    <comment ref="AB73" authorId="2" shapeId="0" xr:uid="{00000000-0006-0000-0400-000087000000}">
      <text>
        <r>
          <rPr>
            <sz val="12"/>
            <color indexed="81"/>
            <rFont val="Tahoma"/>
            <family val="2"/>
          </rPr>
          <t>A final del  cada vigencia  considerando los referentes de planeación estratégica (metas PND, PENIA, PICIA) se debe realizar una evaluación del impacto d ela gestión, determinando cuales fueron los logros y resultados obtenidos frente a lo esperado.  Identificar el  impacto de la gestión reconociendo los beneficios socio ambientales. Este análisis es apreciativo y se apoya en información de línea base antes de iniciar el proyecto identificando los cambios logrados. la Evaluación es coherente con la cadena de valor en su ciclo: insumo-proceso-producto-resultado e impacto</t>
        </r>
        <r>
          <rPr>
            <sz val="9"/>
            <color indexed="81"/>
            <rFont val="Tahoma"/>
            <family val="2"/>
          </rPr>
          <t xml:space="preserve">
</t>
        </r>
        <r>
          <rPr>
            <sz val="12"/>
            <color indexed="81"/>
            <rFont val="Tahoma"/>
            <family val="2"/>
          </rPr>
          <t>Relacionar donde se encuentran los registros, informes  o evidencias de los impactos logrados (URL de portales web, sistema de información, etc.)</t>
        </r>
      </text>
    </comment>
    <comment ref="AC73" authorId="2" shapeId="0" xr:uid="{00000000-0006-0000-0400-000088000000}">
      <text>
        <r>
          <rPr>
            <b/>
            <sz val="9"/>
            <color indexed="81"/>
            <rFont val="Tahoma"/>
            <family val="2"/>
          </rPr>
          <t>Destacar en esta columna situaciones extraordinarias que se presenten en la ejecución del proyecto. 
Ejemplo modificaciones o traslados presupuestales, precisión en mestas , productos o subproductos a alcanzar. Destacar aspectos especiales o extraordinarias.
Esta columna no es de reporte de gestión</t>
        </r>
        <r>
          <rPr>
            <sz val="9"/>
            <color indexed="81"/>
            <rFont val="Tahoma"/>
            <family val="2"/>
          </rPr>
          <t xml:space="preserve">
</t>
        </r>
      </text>
    </comment>
    <comment ref="U74" authorId="0" shapeId="0" xr:uid="{00000000-0006-0000-0400-000089000000}">
      <text>
        <r>
          <rPr>
            <sz val="11"/>
            <color indexed="81"/>
            <rFont val="Tahoma"/>
            <family val="2"/>
          </rPr>
          <t>OAP-MADS: Se identifica el valor por cada una de las actividades.</t>
        </r>
      </text>
    </comment>
    <comment ref="V74" authorId="0" shapeId="0" xr:uid="{00000000-0006-0000-0400-00008A000000}">
      <text>
        <r>
          <rPr>
            <sz val="11"/>
            <color indexed="81"/>
            <rFont val="Tahoma"/>
            <family val="2"/>
          </rPr>
          <t>OAP-MADS: Se identifica el valor por cada objetivo- sumatoria de los valores de cada una de las actividades que correspondan al objetivo.</t>
        </r>
      </text>
    </comment>
    <comment ref="W74" authorId="0" shapeId="0" xr:uid="{00000000-0006-0000-0400-00008B000000}">
      <text>
        <r>
          <rPr>
            <sz val="11"/>
            <color indexed="81"/>
            <rFont val="Tahoma"/>
            <family val="2"/>
          </rPr>
          <t>OAP-MADS: escribir el valor de acuerdo a los contratos ya suscritos para la ejecución del proyecto</t>
        </r>
        <r>
          <rPr>
            <b/>
            <sz val="9"/>
            <color indexed="81"/>
            <rFont val="Tahoma"/>
            <family val="2"/>
          </rPr>
          <t xml:space="preserve">.
</t>
        </r>
      </text>
    </comment>
    <comment ref="X74" authorId="0" shapeId="0" xr:uid="{00000000-0006-0000-0400-00008C000000}">
      <text>
        <r>
          <rPr>
            <sz val="11"/>
            <color indexed="81"/>
            <rFont val="Tahoma"/>
            <family val="2"/>
          </rPr>
          <t>OPA-MADS: Escribir el valor realmente pagado por los anticipos, productos o servicios recibidos</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STADÍSTICAS!$D$4:$E$41" type="102" refreshedVersion="6" minRefreshableVersion="5">
    <extLst>
      <ext xmlns:x15="http://schemas.microsoft.com/office/spreadsheetml/2010/11/main" uri="{DE250136-89BD-433C-8126-D09CA5730AF9}">
        <x15:connection id="Rango">
          <x15:rangePr sourceName="_xlcn.WorksheetConnection_ESTADÍSTICASD4E41"/>
        </x15:connection>
      </ext>
    </extLst>
  </connection>
</connections>
</file>

<file path=xl/sharedStrings.xml><?xml version="1.0" encoding="utf-8"?>
<sst xmlns="http://schemas.openxmlformats.org/spreadsheetml/2006/main" count="1554" uniqueCount="684">
  <si>
    <t>Instituciones ambientales modernas, apropiación social de la biodiversidad y manejo efectivo de los conflictos socioambientales</t>
  </si>
  <si>
    <t>De aquí a 2020, integrar los valores de los ecosistemas y la biodiversidad en la planificación, los procesos de desarrollo, las estrategias de reducción de la pobreza y la contabilidad nacionales y locales</t>
  </si>
  <si>
    <t>De aquí a 2020, promover la puesta en práctica de la gestión sostenible de todos los tipos de bosques, detener la deforestación, recuperar los bosques degradados y aumentar considerablemente la forestación y la reforestación a nivel mundial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</si>
  <si>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</si>
  <si>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Goal   15       Protect, restore and promote sustainable use of terrestrial ecosystems, sustainably manage forests, combat desertification, and halt and reverse land degradation and halt biodiversity loss (Proteger, restablecer y promover el uso sostenible de los ecosistemas terrestres, gestionar sosteniblemente los bosques, luchar contra la desertificación, detener e invertir la degradación de las tierras y detener la pérdida de biodiversidad)</t>
  </si>
  <si>
    <t>ODS</t>
  </si>
  <si>
    <t>ARTICULACIÓN CON OBJETIVOS DE DESARROLLO SOSTENIBLE</t>
  </si>
  <si>
    <t>ARTICULACIÓN PENIA</t>
  </si>
  <si>
    <t>ARTICULACIÓN 
PLAN ESTRATÉGICO INSTITUCIONAL</t>
  </si>
  <si>
    <t>OBJETIVO</t>
  </si>
  <si>
    <t>META</t>
  </si>
  <si>
    <t>PROGRAMA</t>
  </si>
  <si>
    <t>LINEA DE INVESTIGACIÓN/ACCIÓN</t>
  </si>
  <si>
    <t>AREA TEMÁTICA</t>
  </si>
  <si>
    <t>PROGRAMA DE INVESTIGACIÓN</t>
  </si>
  <si>
    <t>LÍNEA DE INVESTIGACIÓN</t>
  </si>
  <si>
    <t>PROYECTO</t>
  </si>
  <si>
    <t>METAS O PRODUCTOS ESPERADOS</t>
  </si>
  <si>
    <t>ÁREA DE LOCALIZACIÓN</t>
  </si>
  <si>
    <t>FUENTE DE FINANCIACIÓN</t>
  </si>
  <si>
    <t>2. Sostenibilidad e Intervención</t>
  </si>
  <si>
    <t>PET 2.    Conservación y restauración del patrimonio ambiental del país.</t>
  </si>
  <si>
    <t>Guaviare
Caquetá</t>
  </si>
  <si>
    <t>PET 2 L1. Diseño de estrategias y metodologías para la conservación y manejo de ecosistemas estratégicos</t>
  </si>
  <si>
    <t>2.2. Alternativas Productivas Sostenibles y Mercados Verdes</t>
  </si>
  <si>
    <t>Reducir la deforestación y la pobreza a través de la promoción de procesos productivos sostenibles que contribuyan a mejorar la calidad de vida de las poblaciones locales, a la conservación de la biodiversidad amazónica y al cumplimiento de la meta de deforestación neta cero en el 2020.
El pilar 3 Acuerdos con campesinos: Suscribir acuerdos de conservación de bosques y de desarrollo rural bajo en carbono con Asociaciones Campesinas ya constituidas, a cambio de la financiación de proyectos productivos y actividades de interés de las asociaciones.</t>
  </si>
  <si>
    <t xml:space="preserve">• 11 acuerdos de conservación de bosques, de desarrollo rural bajo en carbono y no deforestación con comunidades campesinas firmados, abarcando al menos 52.129 ha de bosque para no deforestación  y 106.275 Has en ordenamiento y planificación productiva y ambiental 
• 1,870 ha en Caquetá y 2,435 ha en Guaviare con intervenciones productivas diseñadas con las asociaciones bajo los acuerdos de conservación con asociaciones campesinas.
• 1080 familias campesinas con acuerdos de conservación de bosques al interior de sus predios e implementando opciones de uso del suelo que reducen deforestación. 
</t>
  </si>
  <si>
    <t xml:space="preserve">PET 3. Ordenamiento y planeación del manejo del territorio para el aprovechamiento sostenible de sus recursos. 
PET 5. Innovación, desarrollo y adaptación de tecnologías para aprovechar sosteniblemente la oferta ambiental y prevenir o mitigar los impactos ambientales de las actividades socioeconómicas. 
PEI 2. Coordinación interinstitucional y participación para apoyar la gestión ambiental. 
</t>
  </si>
  <si>
    <t xml:space="preserve">PET3 L1. Identificación de usos sostenibles rurales y urbanos del territorio y los recursos naturales y definición de criterios y metodologías para su implantación.
PET5 L5 Aprovechamiento sostenible del potencial económico de la biodiversidad.
Coordinación interinstitucional y desarrollo de innovaciones y adaptación de tecnologías para mejorar la calidad ambiental 
PEI 2 L2. Coordinación y articulación con el SNCyT a través de la formación de redes y alianzas para la identificación e intercambio de experiencias ambientales entre institutos con comunidades académicas, de investigación científica, de innovación tecnológica, del sector productivo, públicas y privadas.
</t>
  </si>
  <si>
    <t xml:space="preserve">2.2. Alternativas productivas sostenibles y Mercados Verdes
3.2 Disturbios y restauración de sistemas ecológicos  
4.2 Gobernabilidad e Instituciones para el desarrollo sostenible                   
5.2. Integración de políticas nacionales, regionales y locales
</t>
  </si>
  <si>
    <t>Macarena Sostenible con más Capacidad para la Paz - MASCAPAZ</t>
  </si>
  <si>
    <t xml:space="preserve">Contribuir a la paz y bienestar de la población de la Macarena, en el marco del cumplimiento de los acuerdos de paz, promoviendo el desarrollo rural integral sostenible que contribuya al buen vivir, el fortalecimiento institucional, organizativo y la construcción de una paz duradera en los municipios seleccionados. 
</t>
  </si>
  <si>
    <t xml:space="preserve">- 3.200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-30 procesos organizativos apoyados en los tres años de ejecución, en los cuatro municipios (10 por cada municipio), que fortalecen el liderazgo ambiental y la identidad campesina.
</t>
  </si>
  <si>
    <t xml:space="preserve">Meta </t>
  </si>
  <si>
    <t>Proyecto Visión Amazonía (VA) Portafolio REM Pilar Agroambiental  Acuerdos con Campesinos</t>
  </si>
  <si>
    <t>VII. Pacto por la sostenibilidad: producir conservando y conservar produciendo
XVII. - XXVII. Pacto por la productividad y la
equidad en las regiones.</t>
  </si>
  <si>
    <t xml:space="preserve">Implementar estrategias transectoriales para controlar la deforestación, conservar los ecosistemas y prevenir su degradación.
Desarrollar modelos productivos sostenibles asociados a la agro diversidad y al biocomercio de la Amazonia:
</t>
  </si>
  <si>
    <t>Protocolo de articulación técnica de los sistemas de monitoreo de bosques y coberturas existente, validado e incorporado como soporte de la continuidad en la operación de SMBYC, SIATAC y SIGEA de autoridades ambientales.
Corredores de conectividad, áreas prioritarias restauración, tierras degradadas y protocolos específicos de intervención identificados.
Transferencia de Modelo de intervención para Acuerdos de conservación, restauración y no deforestación con productores rurales.
Acciones de conservación y manejo de especies amenazadas de flora, fauna terrestre y fauna acuática, que contribuyan a la conectividad, en implementación.</t>
  </si>
  <si>
    <t xml:space="preserve">Implementar estrategias transectoriales para controlar la deforestación, conservar los ecosistemas y prevenir su degradación.
Desarrollar modelos productivos sostenibles asociados a la agro diversidad y al biocomercio de la Amazonia
</t>
  </si>
  <si>
    <t xml:space="preserve">VII. Pacto por la sostenibilidad: producir conservando y conservar produciendo
</t>
  </si>
  <si>
    <t xml:space="preserve">Biodiversidad y riqueza natural: activos estratégicos de la nación
Instituciones ambientales modernas, apropiación social de la biodiversidad y manejo efectivo de los conflictos socioambientales
</t>
  </si>
  <si>
    <t>Banco Mundial  - Gef 6
Fondo Patrimonio Natural</t>
  </si>
  <si>
    <t>Fondo REM KfW
Fondo Patrimonio Natural</t>
  </si>
  <si>
    <t xml:space="preserve"> </t>
  </si>
  <si>
    <t>Putumayo, Caquetá, Cauca</t>
  </si>
  <si>
    <t>PNUD</t>
  </si>
  <si>
    <t>CERTIFICADO</t>
  </si>
  <si>
    <t>Promover la conectividad y conservar la biodiversidad mediante el fortalecimiento de las instituciones y las organizaciones locales para asegurar el manejo integral bajo en carbono.</t>
  </si>
  <si>
    <t xml:space="preserve">2.2. Alternativas Productivas Sostenibles y Mercados Verdes. </t>
  </si>
  <si>
    <t xml:space="preserve">11. Sistemas de producción y paisajes productivos amazónicos </t>
  </si>
  <si>
    <t>1. Análisis de conectividad Perla Amazónica y Zonificación agroambiental del área de referencia aprox.  3.000 ha.
2.  Caracterización y tipificación de los sistemas de producción del área, mapas de zonificación agroambiental de 170 predios del área. 
3.  Capacitación y transferencia mediante métodos participativos a profesionales y técnicos de PNUD
4.  Documento Plan Integral de Gestión de cambio climático para revisión y, borrador para la adopción del PIGCC por parte de la asamblea departamental
5.  Acompañamiento y apoyo en Identificación de productos de la agro y la biodiversidad con potencial de uso en las áreas del proyecto Amazonía sostenible para la Paz en las áreas del proyecto
6.  Fortalecimiento técnico de la iniciativa transformación de frutales amazónicos Pie de Monte Amazónico Caqueteño y Puerto Asís</t>
  </si>
  <si>
    <t xml:space="preserve">11.    Sistemas de producción y paisajes productivos amazónicos </t>
  </si>
  <si>
    <t>ARTICULACIÓN
 PLAN NACIONAL DE DESARROLLO 2018-2022
"Pacto por Colombia, Pacto por la equidad"</t>
  </si>
  <si>
    <t>Implementar estrategias transectoriales para controlar la deforestación, conservar los ecosistemas y prevenir su degradación.
Consolidar el desarrollo de productos y servicios basados en el uso sostenible de la biodiversidad.
Mejorar la gestión de la información y su interoperabilidad entre los diferentes sectores para una sostenibilidad ambiental en el territorio.</t>
  </si>
  <si>
    <t>Biodiversidad y riqueza natural: activos estratégicos de la nación.
Colombia resiliente: conocimiento y prevención para la gestión del riesgo de desastres y la adaptación al cambio climático
Desarrollo Ambientalmente Sostenible por una Amazonia Viva</t>
  </si>
  <si>
    <t>VII. Pacto por la sostenibilidad: producir conservando y conservar produciendo
XVII. - XXVII. Pacto por la productividad y la
equidad en las regiones.</t>
  </si>
  <si>
    <t>Implementar estrategias transectoriales para controlar la deforestación, conservar los ecosistemas y prevenir su degradación.
Implementar iniciativas de adaptación al cambio climático que reduzcan los efectos de las sequías y las inundaciones en los sectores y los territorios 
Desarrollar modelos productivos sostenibles asociados a la agro diversidad y al biocomercio de la Amazonia:</t>
  </si>
  <si>
    <t>PLAN DE ACCIÓN
PROYECTOS COFINANCIADOS POR FUENTES DISTINTAS AL PRESUPUESTO GENERAL DE LA NACIÓN
VIGENCIA 2020</t>
  </si>
  <si>
    <t xml:space="preserve">
 PLAN OPERATIVO ANUAL - INSTITUTOS DE INVESTIGACIÓN AMBIENTAL
</t>
  </si>
  <si>
    <t>VERSIÓN :2</t>
  </si>
  <si>
    <t>Vigencia: 10/01/2017</t>
  </si>
  <si>
    <t>CODIGO:F-E-GIP-</t>
  </si>
  <si>
    <t>Nombre del Instituto de Investigación Ambiental</t>
  </si>
  <si>
    <t>INSTITUTO AMAZÓNICO DE INVESTIGACIONES CIENTÍFICAS SINCHI</t>
  </si>
  <si>
    <t>AÑO DE REPORTE</t>
  </si>
  <si>
    <t xml:space="preserve">Nombre del Proyecto No 1 </t>
  </si>
  <si>
    <t>PERIODO DE REPORTE</t>
  </si>
  <si>
    <t xml:space="preserve">PRESUPUESTO PROYECTO  No 1 ($) : </t>
  </si>
  <si>
    <t>Objetivo General Proyecto</t>
  </si>
  <si>
    <t>Producir conocimiento científico sobre la diversidad biológica, socioeconómica, cultural y el aprovechamiento sostenible de la Amazonia colombiana</t>
  </si>
  <si>
    <t>FECHA DE REPORTE</t>
  </si>
  <si>
    <r>
      <t xml:space="preserve">ALINEACIÓN CON LA PLANEACIÓN NACIONAL Y ESTRATEGICA
</t>
    </r>
    <r>
      <rPr>
        <b/>
        <sz val="10"/>
        <color rgb="FFFF0000"/>
        <rFont val="Calibri"/>
        <family val="2"/>
        <scheme val="minor"/>
      </rPr>
      <t>(SE DILIGENCIA EN DICIEMBRE EN LA VIGENCIA ANTERIOR DEL POA)</t>
    </r>
  </si>
  <si>
    <r>
      <t xml:space="preserve">PROPUESTA DE ACTIVIDADES Y PRODUCTOS
</t>
    </r>
    <r>
      <rPr>
        <b/>
        <sz val="10"/>
        <color rgb="FFFF0000"/>
        <rFont val="Calibri"/>
        <family val="2"/>
        <scheme val="minor"/>
      </rPr>
      <t>(SE DILIGENCIA EN DICIEMBRE EN LA VIGENCIA ANTERIOR DEL POA)</t>
    </r>
  </si>
  <si>
    <r>
      <t xml:space="preserve">REFERENTES DE SEGUIMIENTO
(SUBPRODUCTOS O INDICADORES DE GESTIÓN)
</t>
    </r>
    <r>
      <rPr>
        <b/>
        <sz val="10"/>
        <color rgb="FFFF0000"/>
        <rFont val="Calibri"/>
        <family val="2"/>
        <scheme val="minor"/>
      </rPr>
      <t>(SE DILIGENCIA ENTRE DICIEMBRE Y ENERO ANTES DE EL GIRO ANUAL DE RECURSOS- ES CONDICIONAL)</t>
    </r>
  </si>
  <si>
    <r>
      <t xml:space="preserve">FINANCIACIÓN 
</t>
    </r>
    <r>
      <rPr>
        <b/>
        <sz val="10"/>
        <color rgb="FFFF0000"/>
        <rFont val="Calibri"/>
        <family val="2"/>
        <scheme val="minor"/>
      </rPr>
      <t>(SE DILIGENCIA EN DICIEMBRE EN LA VIGENCIA ANTERIOR DEL POA)</t>
    </r>
  </si>
  <si>
    <r>
      <t xml:space="preserve">SEGUIMIENTO PRESUPUESTAL
</t>
    </r>
    <r>
      <rPr>
        <b/>
        <sz val="10"/>
        <color rgb="FFFF0000"/>
        <rFont val="Calibri"/>
        <family val="2"/>
        <scheme val="minor"/>
      </rPr>
      <t>(SE DILIGENCIA EN CADA TRIMESTRE PARA EL SEGUIMIENTO PERIÓDICO DEL POA)</t>
    </r>
  </si>
  <si>
    <r>
      <t xml:space="preserve">SEGUIMIENTO  A LA GESTIÓN 
</t>
    </r>
    <r>
      <rPr>
        <b/>
        <sz val="10"/>
        <color rgb="FFFF0000"/>
        <rFont val="Calibri"/>
        <family val="2"/>
        <scheme val="minor"/>
      </rPr>
      <t>(SE DILIGENCIA EN CADA TRIMESTRE PARA EL SEGUIMIENTO PERIÓDICO DEL POA)</t>
    </r>
  </si>
  <si>
    <r>
      <t xml:space="preserve">EVALUACIÓN  IMPACTO DE LA GESTIÓN
</t>
    </r>
    <r>
      <rPr>
        <b/>
        <sz val="10"/>
        <color rgb="FFFF0000"/>
        <rFont val="Calibri"/>
        <family val="2"/>
        <scheme val="minor"/>
      </rPr>
      <t>(SE DILIGENCIA ANUALMENTE PARA LA EVALUACIÓN DE CIERRE DEL POA)</t>
    </r>
  </si>
  <si>
    <t xml:space="preserve">OBSERVACIONES 
</t>
  </si>
  <si>
    <t>Objetivo específico (1)</t>
  </si>
  <si>
    <t>Articulación del objetivo específico con la estrategia del PND</t>
  </si>
  <si>
    <t>PET - PEI 
PENIA</t>
  </si>
  <si>
    <t>Articulación del Producto con la Meta del PND</t>
  </si>
  <si>
    <t>Articulación del Producto con PICIA</t>
  </si>
  <si>
    <t>No.</t>
  </si>
  <si>
    <t xml:space="preserve">Actividad </t>
  </si>
  <si>
    <t>Producto</t>
  </si>
  <si>
    <t>Indicador de Producto</t>
  </si>
  <si>
    <t>Resultados 
Esperados año</t>
  </si>
  <si>
    <t>% de Avance de gestión esperada respecto al subproducto entregado 
Trimestre I</t>
  </si>
  <si>
    <t>% de Avance de gestión esperada respecto al subproducto entregado 
Trimestre II</t>
  </si>
  <si>
    <t>% de Avance de gestión esperada respecto al subproducto entregado 
Trimestre III</t>
  </si>
  <si>
    <t>% de Avance de gestión esperada respecto al subproducto entregado 
Trimestre IV</t>
  </si>
  <si>
    <t>PRESUPUESTO APROPIACIÓN INICIAL</t>
  </si>
  <si>
    <t xml:space="preserve">EJECUCION PRESUPUESTO </t>
  </si>
  <si>
    <t xml:space="preserve">% de Avance de gestión 
obtenido
</t>
  </si>
  <si>
    <t xml:space="preserve">% de Avance de producto obtenido
</t>
  </si>
  <si>
    <t xml:space="preserve">Descripción del Avance
</t>
  </si>
  <si>
    <t>Informe de Evaluación a la Ejecución 
(Impacto de la gestión frente al PENIA, PICIA, POA)</t>
  </si>
  <si>
    <t xml:space="preserve">Valor Actividad o producto ($) </t>
  </si>
  <si>
    <t>Valor por objetivo ($)</t>
  </si>
  <si>
    <t>Valor comprometido</t>
  </si>
  <si>
    <t>Valor pagado</t>
  </si>
  <si>
    <t xml:space="preserve">Aumentar  la información disponible sobre sobre realidad biológica, social, económica, ecológica y cultural en la Amazonia colombiana </t>
  </si>
  <si>
    <t xml:space="preserve">Biodiversidad y riqueza natural: activos estratégicos de la nación
Desarrollo Ambientalmente Sostenible por una Amazonia Viva
</t>
  </si>
  <si>
    <t>PET 1.    Caracterización de la estructura y dinámica de la base natural del país.</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</si>
  <si>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</si>
  <si>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1.1.1</t>
  </si>
  <si>
    <t>Aumentar el conocimiento de la biodiversidad terrestre y acuática  en sus diferentes niveles de expresión</t>
  </si>
  <si>
    <t xml:space="preserve">Documentos de estudios técnicos para la gestión de la información y el conocimiento ambiental </t>
  </si>
  <si>
    <t xml:space="preserve"> Documentos de estudios realizados   </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</si>
  <si>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 Información sobre los conocimientos tradicionales asociados a la biodiversidad
</t>
  </si>
  <si>
    <t>Informes presentados</t>
  </si>
  <si>
    <t xml:space="preserve"> Número de especies de plantas registradas en la región amazónica 
</t>
  </si>
  <si>
    <t xml:space="preserve">Localidades de las cuales se conoce la fauna </t>
  </si>
  <si>
    <t>Individuos de flora y fauna con información genética</t>
  </si>
  <si>
    <t xml:space="preserve">Comunidades microbianas con asignación taxonómica
</t>
  </si>
  <si>
    <t>Especies biológicas con potencial de uso</t>
  </si>
  <si>
    <t>Departamentos o subcuencas de la Amazonia  con estudios científicos para caracterizar ambientes acuáticos en aspectos biológicos y ecológicos</t>
  </si>
  <si>
    <t>1.1.2</t>
  </si>
  <si>
    <t>Determinar la oferta natural y las condiciones para la sostenibilidad del aprovechamiento de especies promisorias</t>
  </si>
  <si>
    <t xml:space="preserve">Número de especies evaluadas </t>
  </si>
  <si>
    <t>1.1.3</t>
  </si>
  <si>
    <t xml:space="preserve">Monitorear Parcelas Permanentes para evaluación del Cambio Climático </t>
  </si>
  <si>
    <t>0900G075 - Parcelas De Monitoreo Establecidas</t>
  </si>
  <si>
    <t>Parcelas monitoreadas</t>
  </si>
  <si>
    <t>1.1.4</t>
  </si>
  <si>
    <t xml:space="preserve">Valorar la biodiversidad y los servicios ecosistémicos </t>
  </si>
  <si>
    <t>Bien o servicio ecosistémico valorado</t>
  </si>
  <si>
    <t>1.1.5</t>
  </si>
  <si>
    <t xml:space="preserve">Monitorear especies de interés con participación comunitaria </t>
  </si>
  <si>
    <t>Localidades con valoración de fauna de uso</t>
  </si>
  <si>
    <t>1.1.6</t>
  </si>
  <si>
    <t>Establecer indicadores ambientales en ecosistemas y/o medición de presencia de contaminación en recursos acuáticos amazónicos</t>
  </si>
  <si>
    <t>Ecosistemas evaluados</t>
  </si>
  <si>
    <t>1.1.7</t>
  </si>
  <si>
    <t xml:space="preserve">Generar información sobre los conocimientos tradicionales asociados a la biodiversidad que permita comprender el relacionamiento de las sociedades tradicionales con su entorno </t>
  </si>
  <si>
    <t xml:space="preserve">Estudios sobre conocimientos tradicionales asociados a la biodiversidad  </t>
  </si>
  <si>
    <t>Instrumentos y mecanismos de caracterización y focalización de población étnica para diseñar políticas de equidad de oportunidades</t>
  </si>
  <si>
    <t>PET 3.    Ordenamiento y planeación del manejo del territorio para el aprovechamiento sostenible de sus recursos.</t>
  </si>
  <si>
    <t>Modernizar los instrumentos de recolección de información sobre las características de los grupos étnicos: Para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</si>
  <si>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1.2.1</t>
  </si>
  <si>
    <t>Socializar y ajustar con los pueblos indígenas el modelo para el monitoreo de los IBHI para evaluar los modos de vida y territorios de los pueblos indígenas</t>
  </si>
  <si>
    <t xml:space="preserve">Servicio de protección del conocimiento tradicional: documentos de protección del conocimiento tradicional realizados </t>
  </si>
  <si>
    <t xml:space="preserve">Documentos de protección del conocimiento tradicional realizados </t>
  </si>
  <si>
    <t>Información disponible en el SIAT AC con la línea base de los Indicadores de Bienestar para Pueblos Indígenas IBHI de los resguardos del departamento del Amazonas</t>
  </si>
  <si>
    <t>0900G088 - Archivo De Hojas Metodológicas Del sistema de indicadores actualizado</t>
  </si>
  <si>
    <t>1.2.2</t>
  </si>
  <si>
    <t>Realizar la aplicación y levantamiento de la línea base de los IBHI con los pueblos indígenas localizados en los resguardos del departamento del Amazonas.</t>
  </si>
  <si>
    <t>0900G108 - Diagnósticos Desarrollados</t>
  </si>
  <si>
    <t>Objetivo específico (2)</t>
  </si>
  <si>
    <t>Aplicar innovación y transferencia de tecnología al uso y aprovechamiento de los recursos naturales, los servicios ecosistémicos, dinámicas socioeconómicas y territoriales de la Amazonia colombiana</t>
  </si>
  <si>
    <t>Biodiversidad y riqueza natural: activos estratégicos de la nación.
Desarrollo Ambientalmente Sostenible por una Amazonia Viva</t>
  </si>
  <si>
    <t>PET 5.    Innovación, desarrollo y adaptación de tecnologías para aprovechar sosteniblemente la oferta ambiental y prevenir o mitigar los impactos ambientales de las actividades socioeconómicas</t>
  </si>
  <si>
    <t>Consolidar el desarrollo de productos y servicios basados en el uso sostenible de la biodiversidad.
Desarrollar modelos productivos sostenibles asociados a la agro diversidad y al biocomercio de la Amazonia:</t>
  </si>
  <si>
    <t>2.1.1</t>
  </si>
  <si>
    <t xml:space="preserve">Participar en el desarrollo de emprendimientos  de frutales amazónicos y otros productos forestales no maderables en el marco de los negocios verdes y atendiendo a los requerimientos de sus habitantes </t>
  </si>
  <si>
    <t>Servicio de apoyo financiero a
emprendimientos</t>
  </si>
  <si>
    <t>Emprendimientos apoyados</t>
  </si>
  <si>
    <t xml:space="preserve">1. Veintiocho (28) Emprendimientos que involucren productos derivados de frutales amazónicos y otros productos forestales maderables y no maderables y sus servicios en el marco de los negocios verdes y el consumo sostenible acorde a los requerimientos de sus habitantes.
2. Dos (02) Protocolos estandarizados diseñados para el procesamiento y transformación de productos amazónicos promisorios.
3. Un (01) Procedimiento En Piscicultura Para La Región Evaluados
4. Un (01) Grupo funcional de microorganismos con potencial de biorremediación 
</t>
  </si>
  <si>
    <t>2.1.2</t>
  </si>
  <si>
    <t>Desarrollar ingredientes naturales y productos innovadores y su transferencia tecnológica</t>
  </si>
  <si>
    <t>0900G074 - Protocolos Estandarizados Diseñados</t>
  </si>
  <si>
    <t>2.1.3</t>
  </si>
  <si>
    <t xml:space="preserve">Grupos funcionales de microorganismos con potencial de biorremediación </t>
  </si>
  <si>
    <t>2.1.4</t>
  </si>
  <si>
    <t>Generar modelos técnico económicos con especies acticas nativas a favor de una piscicultura amazónica sostenible</t>
  </si>
  <si>
    <t>0900G071 - Procedimientos En Piscicultura Para La región evaluados</t>
  </si>
  <si>
    <t>Experiencias piloto Realizadas</t>
  </si>
  <si>
    <t>Biodiversidad y riqueza natural: activos estratégicos de la nación
Desarrollo Ambientalmente Sostenible por una Amazonia Viva
Sectores comprometidos con la sostenibilidad y la mitigación del cambio climático</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</si>
  <si>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</si>
  <si>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2.2.1</t>
  </si>
  <si>
    <t>Diseñar y ejecutar investigación en modelos de  sistemas para paisajes productivos  sostenibles en la Amazonia</t>
  </si>
  <si>
    <t>Servicio de modelamiento para la
conservación de la biodiversidad</t>
  </si>
  <si>
    <t>Modelos para la
conservación de la biodiversidad
realizados</t>
  </si>
  <si>
    <t>0900G097 - Sistemas Productivos A Nivel Paisaje evaluados</t>
  </si>
  <si>
    <t>2.2.2</t>
  </si>
  <si>
    <t>Establecer procesos de restauración ecológica en ecosistemas degradados  en la Amazonia colombiana</t>
  </si>
  <si>
    <t>0900G137 - Hectáreas establecidas y en proceso de restauración</t>
  </si>
  <si>
    <t>Protocolos de restauración validados</t>
  </si>
  <si>
    <t>2.2.3</t>
  </si>
  <si>
    <t xml:space="preserve">Acompañar el desarrollo  de las ciudades, municipalidades y otros asentamientos sostenibles en la Amazonia colombiana </t>
  </si>
  <si>
    <t>0900G145 - Acuerdos municipales para la conservación del medio ambiente aprobados y otorgados</t>
  </si>
  <si>
    <t>Estrategias para la gestión ambiental urbana y territorial formuladas</t>
  </si>
  <si>
    <t>Objetivo específico (3)</t>
  </si>
  <si>
    <t>Disponer información y conocimiento sobre la conservación y el aprovechamiento sostenible de la Amazonia colombiana</t>
  </si>
  <si>
    <t xml:space="preserve">PEI 1.    Producción y  gestión de información técnica y científica en el SINA. </t>
  </si>
  <si>
    <t>Mejorar la gestión de la información y su interoperabilidad entre los diferentes sectores para una sostenibilidad ambiental en el territorio.
Implementar una estrategia para la gestión y seguimiento de los conflictos socioambientales generados por el acceso y uso de los recursos naturales basado en procesos educativos y participativos que contribuyan a la consolidación de una cultura ambiental.
Robustecer los mecanismos de articulación y coordinación para la sostenibilidad.</t>
  </si>
  <si>
    <t>3.1.1</t>
  </si>
  <si>
    <t>Actualizar los contenidos de las bases de datos del SIATAC de los aspectos ambientales de la Amazonia colombiana -diversidad biológica, socioeconómica y cultural-: Coberturas de la tierra (SIMCOBA), ecosistemas, indicadores, restauración ecológica, Afectación de rondas hídricas, estratos de intervención, frontera agropecuaria, fuegos y áreas quemadas, biodiversidad, territorios indígenas, ordenamiento territorial.</t>
  </si>
  <si>
    <t xml:space="preserve">Servicio de información ambiental de la Amazonía colombiana datos actualizados incorporados en las bases de datos   
</t>
  </si>
  <si>
    <t>Datos actualizados
incorporados en las bases de datos</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</si>
  <si>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</si>
  <si>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0900G110 - Sistemas De Información Diseñados, actualizados o en funcionamiento</t>
  </si>
  <si>
    <t>3.1.2</t>
  </si>
  <si>
    <t>Modelar escenarios actuales y futuros de ocupación y sostenibilidad ambiental de la Amazonia colombiana y realizar el   monitoreo ambiental.</t>
  </si>
  <si>
    <t>Mapas ambientales elaborados</t>
  </si>
  <si>
    <t>3.1.3</t>
  </si>
  <si>
    <t>Actualizar los contenidos de la base de datos de Inírida</t>
  </si>
  <si>
    <t>3.1.4</t>
  </si>
  <si>
    <t>Actualizar los contenidos de las bases de datos de colecciones biológicas (Herbario Amazónico Colombiano, CIACOL, Herpetofauna)</t>
  </si>
  <si>
    <t xml:space="preserve">Ejemplares ingresados a las colecciones </t>
  </si>
  <si>
    <t>3.2.1</t>
  </si>
  <si>
    <t xml:space="preserve">Aumentar la visibilidad, comunicación,   incidencia y apropiación  de los resultados de la investigación científica en la Amazonia colombiana   </t>
  </si>
  <si>
    <t>Servicio de divulgación de
conocimiento generado para la
Planificación sectorial y la gestión
ambiental.</t>
  </si>
  <si>
    <t>Documentos divulgados</t>
  </si>
  <si>
    <t xml:space="preserve">1. Una (01) Estrategia de visibilidad y comunicación realizadas (eventos, publicaciones, talleres, divulgación, etc.)
2. Diez (10) documentos divulgados.
3. Treinta (30)Talleres o actividades de capacitación realizadas
</t>
  </si>
  <si>
    <t>0900G162 - Elementos de difusión generados para educación ambiental</t>
  </si>
  <si>
    <t>Estrategias de visibilidad y comunicación realizadas (eventos, publicaciones, talleres, divulgación, etc.)</t>
  </si>
  <si>
    <t>3.2.2</t>
  </si>
  <si>
    <t>Generar herramientas de comunicación y divulgación en temáticas  relevantes para la conservación de la biodiversidad  en la  Amazonia colombiana</t>
  </si>
  <si>
    <t>9900G020 - Talleres O Actividades De Capacitación realizados</t>
  </si>
  <si>
    <t>3.3.1</t>
  </si>
  <si>
    <t xml:space="preserve">Capacitar a los profesionales del Instituto en temas relacionados con la misión institucional </t>
  </si>
  <si>
    <t>Servicio de educación formal en el
marco de la información y el
conocimiento ambiental</t>
  </si>
  <si>
    <t>Trabajadores formados en
educación formal</t>
  </si>
  <si>
    <t>1. Un trabajador formado en educación formal.
2.  Participación en eventos académicos y espacios institucionales de toma de decisión</t>
  </si>
  <si>
    <t>3.3.2</t>
  </si>
  <si>
    <t>Representar al Instituto en eventos académicos y espacios institucionales de toma de decisiones</t>
  </si>
  <si>
    <t>Informes de gestión de las actividades de formación y representación</t>
  </si>
  <si>
    <t>TOTAL  PROYECTO No 1</t>
  </si>
  <si>
    <t xml:space="preserve">Nombre del Proyecto No 2 </t>
  </si>
  <si>
    <t>Fortalecimiento de la capacidad del entorno fisco y logístico requerido para el levantamiento y gestión de la información ambiental de la Amazonia colombiana - BPIN 2017011000143</t>
  </si>
  <si>
    <t xml:space="preserve">PRESUPUESTO PROYECTO  No 2 ($) : </t>
  </si>
  <si>
    <t xml:space="preserve">Ampliar espacios en la infraestructura y contar con la dotación de equipos y mobiliario, a través de la ampliación de la planta física existente, así como su mejora mediante el mantenimiento y adecuaciones requeridos, con el fin de cumplir cada vez de mejor manera con el objeto misional, lo anterior, permitirá ampliar la producción de conocimiento científico sobre la diversidad biológica, socioeconómica, cultural y el aprovechamiento sostenible de la Amazonia colombiana </t>
  </si>
  <si>
    <t>Mejorar y modernizar las sedes y equipos del Instituto para la ejecución de los proyecto de investigación.</t>
  </si>
  <si>
    <t>PEI 2.    Coordinación interinstitucional y participación para apoyar la gestión ambiental</t>
  </si>
  <si>
    <t>Fortalecer la institucionalidad y la regulación para la sostenibilidad y la financiación del sector ambiental.</t>
  </si>
  <si>
    <t>Modernizar y adecuar laboratorios  y espacios de investigación del Instituto en la Amazonia colombiana</t>
  </si>
  <si>
    <t xml:space="preserve">Sedes adecuadas  
</t>
  </si>
  <si>
    <t>Número de sedes</t>
  </si>
  <si>
    <t>Sedes del Instituto  SINCHI en la Amazonia colombiana mantenidas y adecuadas</t>
  </si>
  <si>
    <t>329901100 - Sedes adecuadas</t>
  </si>
  <si>
    <t xml:space="preserve">Apoyar  la operación logística requerida para el levantamiento y gestión de la información ambiental de la Amazonia colombiana </t>
  </si>
  <si>
    <t>Realizar las tareas de mantenimiento necesarias para la conservación, corrección y actualización tecnológica de laboratorios y espacios de investigación científica</t>
  </si>
  <si>
    <t>Sedes mantenidas</t>
  </si>
  <si>
    <t>329901600 - Sedes mantenidas</t>
  </si>
  <si>
    <t xml:space="preserve">Garantizar amparos para la sostenibilidad de los instrumentos físicos y logísticos que soportan el proceso investigativo y la custodia de información ambiental de la Amazonia colombiana
</t>
  </si>
  <si>
    <t>Aumentar los espacios físicos y elementos de trabajo para la ejecución de los proyectos de Investigación.</t>
  </si>
  <si>
    <t>Dotar los espacios y laboratorios  para la ejecución de la  investigación científica en la Amazonia colombiana</t>
  </si>
  <si>
    <t>Sedes ampliadas</t>
  </si>
  <si>
    <t>Sedes del Instituto SINCHI en la Amazonia colombiana modificadas y ampliadas</t>
  </si>
  <si>
    <t>329901000 - Sedes ampliadas</t>
  </si>
  <si>
    <t>Adecuar el entorno físico  para la generación de conocimiento y la gestión de información ambiental de la Amazonia colombiana</t>
  </si>
  <si>
    <t>Gestionar las adquisiciones requeridas para el  levantamiento y gestión de la información ambiental de la Amazonia colombiana</t>
  </si>
  <si>
    <t>Sedes modificadas</t>
  </si>
  <si>
    <t xml:space="preserve">Fortalecer las capacidades logísticas para la ejecución de proyectos de investigación </t>
  </si>
  <si>
    <t>TOTAL  PROYECTO No 2</t>
  </si>
  <si>
    <r>
      <t xml:space="preserve">COSTO DEL PROYECTO 
</t>
    </r>
    <r>
      <rPr>
        <sz val="10"/>
        <color theme="0"/>
        <rFont val="Arial"/>
        <family val="2"/>
      </rPr>
      <t>(no incluye contrapartida)</t>
    </r>
  </si>
  <si>
    <t>PACTO</t>
  </si>
  <si>
    <t>ESTRATEGIA</t>
  </si>
  <si>
    <t>Guaviare
Caquetá
Guainía
Amazonas
Putumayo</t>
  </si>
  <si>
    <t>Conectividad y conservación de la Biodiversidad mediante el fortalecimiento de las Instituciones y las organizaciones locales para asegurar el manejo integral bajo en Carbono. Proyecto Amazonia Sostenible para la PAZ GEF 6.</t>
  </si>
  <si>
    <t>Biodiversidad y riqueza natural: activos estratégicos de la nación
Desarrollo Ambientalmente Sostenible por una Amazonia Viva</t>
  </si>
  <si>
    <t>Conservación de bosques y sostenibilidad en el corazón de la Amazonia Gef 6 financiamiento adicional ASL</t>
  </si>
  <si>
    <t>Acuerdos y programas sectoriales para la sostenibilidad y el manejo de la tierra.</t>
  </si>
  <si>
    <t xml:space="preserve">1. Informe final técnico y financiero PID2 entregado </t>
  </si>
  <si>
    <t xml:space="preserve"> 1.  3.200 Familias atendidas con asistencia técnica e implementan de manera diferencial modelos de producción sostenible en fincas campesinas de los cuatro municipios del proyecto a partir de un efecto demostrativo en  200 destinatarios del modelo silvopastoril, 140 de modelo agrícola sostenible y 20 modelo piscícola.
2. 18 asociaciones de comunidades campesinas e indígenas (dos resguardos indígenas) que encuentran vinculadas a encadenamientos productivos y desarrollan procesos de transformación de café, cacao, leche y hortofrutícola. 
3. 10 senderos turísticos ambientalmente gestionados  con un modelo de turismo comunitario que se encuentran en funcionamiento al final del proyecto en los cuatro municipios.
4. 1000 Hectáreas al final del proyecto resultantes de acuerdos de conservación y restauración con campesinos en los cuatro municipios, con el fin de mejorar coberturas vegetales nativas y producción de material vegetal en esta área del AMEM.
5. 1.600 Niños y jóvenes de la zona de la AMEM que al final del proyecto están vinculados al programa de reconocimiento territorial mediante excursiones guiadas “Conoce tu territorio” (mínimo el 48% mujeres, el 5% indígenas y el 35% jóvenes campesinos víctimas del conflicto armado).
6. 24 iniciativas de jóvenes ambientalistas (6 en cada municipio) que se han implementado al final del proyecto y que se enmarcan en la producción verde, energías alternativas y arborización
7. 32 escuelas urbanas y rurales de los cuatro municipios de la zona del proyecto que al finalizar el proyecto cuentan con mejoramiento de infraestructura con materiales locales e innovación. ((8 escuelas por cada municipio).
8. 30 procesos organizativos identificados y en fortalecimiento del liderazgo ambiental y la identidad campesina mediante una metodología de escuela campesina.</t>
  </si>
  <si>
    <t>Unión Europea - Fondo Europeo para la Paz</t>
  </si>
  <si>
    <t xml:space="preserve">Investigación en conservación y aprovechamiento sostenible de la diversidad biológica, socioeconómica y cultural de la Amazonia colombiana - BPIN 2017011000137
</t>
  </si>
  <si>
    <t>ARTICULACIÓN PICIA
2019 - 2022</t>
  </si>
  <si>
    <t xml:space="preserve">Conocimiento tradicional y diálogo de saberes </t>
  </si>
  <si>
    <t>Conocimiento para el uso, manejo y conservación de la diversidad biológica.
Estrategias de remediación y monitoreo de la contaminación de ambientes amazónicos.
Conocimiento tradicional y diálogo de saberes .</t>
  </si>
  <si>
    <t xml:space="preserve">Bioeconomía.
Bioprospección.
Sistemas de producción y paisajes productivos amazónicos </t>
  </si>
  <si>
    <t>Comunicación de la ciencia</t>
  </si>
  <si>
    <t xml:space="preserve">Comunicación de la ciencia.
Fortalecimiento institucional </t>
  </si>
  <si>
    <t>Fortalecimiento institucional</t>
  </si>
  <si>
    <t>Indicador de gestión o subproducto de gestión esperado
Trimestre I</t>
  </si>
  <si>
    <t>Indicador de gestión o subproducto de gestión esperado
Trimestre II</t>
  </si>
  <si>
    <t>Indicador de gestión o subproducto de gestión esperado
Trimestre III</t>
  </si>
  <si>
    <t>Indicador de gestión o subproducto de gestión esperado
Trimestre IV</t>
  </si>
  <si>
    <t xml:space="preserve"> 170 familias campesinas en Puerto Asís, Putumayo
20 familias en Piamonte, Cauca.
7.000 Has de área de referencia con información ambiental generada.
Dos (2) emprendimientos fortalecidos.
Un  plan departamental de gestión del cambio climático formulado (Caquetá).</t>
  </si>
  <si>
    <t>4. Dinámicas socioambientales</t>
  </si>
  <si>
    <t xml:space="preserve">1. Implementación de planes de manejo de cedro y canelo de los andaquíes.
2. Implementar conjuntamente con los usuarios y las instituciones acciones para su conservación y uso sostenible de fauna en sitios RAMSAR de la Amazonia.
3. Propuesta de plan de manejo arawana
</t>
  </si>
  <si>
    <t>Desarrollar el potencial de biorremediación, bioprospección y nuevos materiales a partir de microrganismos amazónicos.</t>
  </si>
  <si>
    <t>Monitoreo y ordenamiento ambiental.
Modelamiento ambiental y escenarios dinámicos del territorio amazónico,
Conocimiento para el uso, manejo y conservación de la diversidad biológica.
Comunicación de la ciencia</t>
  </si>
  <si>
    <t>Contribuir a la reactivación económica a través de procesos de restauración ecológica que involucren producción de material vegetal y siembra de árboles en la región Amazónica colombiana</t>
  </si>
  <si>
    <t>2.2.4</t>
  </si>
  <si>
    <r>
      <t xml:space="preserve">0900G216 - Jornales contratados en procesos de restauración ecológica Unidad de Medida: Número: </t>
    </r>
    <r>
      <rPr>
        <sz val="9"/>
        <color theme="1"/>
        <rFont val="Arial"/>
        <family val="2"/>
      </rPr>
      <t xml:space="preserve">34,364
</t>
    </r>
  </si>
  <si>
    <r>
      <t xml:space="preserve">0900G216 - Jornales contratados en procesos de restauración ecológica </t>
    </r>
    <r>
      <rPr>
        <sz val="9"/>
        <color theme="1"/>
        <rFont val="Arial"/>
        <family val="2"/>
      </rPr>
      <t xml:space="preserve">
</t>
    </r>
  </si>
  <si>
    <r>
      <rPr>
        <sz val="9"/>
        <color theme="1"/>
        <rFont val="Arial"/>
        <family val="2"/>
      </rPr>
      <t xml:space="preserve">
</t>
    </r>
    <r>
      <rPr>
        <sz val="10"/>
        <color theme="1"/>
        <rFont val="Arial"/>
        <family val="2"/>
      </rPr>
      <t xml:space="preserve">0900G217 Plántulas producidas
 </t>
    </r>
  </si>
  <si>
    <t xml:space="preserve">
0900G218 - Plántulas sembradas</t>
  </si>
  <si>
    <t xml:space="preserve">Inventario Forestal Nacional 2020 - REM </t>
  </si>
  <si>
    <t>Expedición Binacional a la Biodiversidad de la Cuenda de rio Putumayo entre Perú y Colombia</t>
  </si>
  <si>
    <t>Jardín Botánico de Plantas Medicinales de Monilla Amena, Amazonas</t>
  </si>
  <si>
    <t>Fortalecimiento de los procesos de investigación en bioprospección de la biodiversidad de la Amazonia colombiana para el uso sostenible y conservación en el Instituto SINCHI</t>
  </si>
  <si>
    <t>Desarrollo de bioempaques a partir de recursos amazónicos renovables Amazonas</t>
  </si>
  <si>
    <t xml:space="preserve">Establecimiento de la cadena de valor binacional de piscicultura en río Amazonas de la ZIF Colombia-Perú </t>
  </si>
  <si>
    <t>Diversidad de insectos como fuente de alimento para las comunidades indígenas del oriente amazónico</t>
  </si>
  <si>
    <t>Diversidad de abejas silvestres en el nororiente amazónico colombiano. Importancia de la polinización melitófila en plantas útiles cultivadas y de uso no convencional.</t>
  </si>
  <si>
    <t>Implementar en campo las actividades correspondientes al Inventario Forestal Nacional (IFN) en la Amazonía Colombiana en el marco de actividades contempladas dentro del Programa Redd Early Movers (REM).</t>
  </si>
  <si>
    <t>Caracterizar la diversidad biológica de la cuenca media del rio Putumayo en la frontera Perú-Colombia</t>
  </si>
  <si>
    <t>Implementar un Jardín Botánico de plantas medicinales en territorio de la comunidad indígena de Jusy Moniya Amena, Resguardo Tikuna Huitoto, Km. 9, Leticia, que fortalezca los sistemas de medicina tradicional, promueva el intercambio de las plantas medicinales, la transmisión del conocimiento asociado y aproveche manera sostenible el capital natural y cultural de la región Amazónica colombiana.</t>
  </si>
  <si>
    <t>Fortalecer las capacidades en investigación científica del instituto SINCHI, para realizar procesos de investigación en bioprospección de la biodiversidad de la Amazonia colombiana con fines de uso sostenible y conservación.</t>
  </si>
  <si>
    <t>Reducir el impacto ambiental negativo generado por el uso de empaques no biodegradables de poliestireno (icopor) y plástico en el Departamento de Amazonas.</t>
  </si>
  <si>
    <t>Contribuir a la paz y bienestar de la población de la Macarena (Municipios de Mesetas, Puerto Rico, San Juan de Arama y Vistahermosa) en el marco del cumplimiento de los acuerdos de paz.</t>
  </si>
  <si>
    <t>Determinar la diversidad de insectos de uso comestible y analizar su aporte en el sistema de alimentación de las comunidades indígenas del oriente amazónico de Colombia</t>
  </si>
  <si>
    <t>Determinar estrategias de manejo y gestión de la biodiversidad involucrada en la alimentación y manutención de comunidades del nororiente amazónico colombiano.</t>
  </si>
  <si>
    <t xml:space="preserve"> Avances del proyecto dependen de las salidas a campo. En este momento suspendidas a causa de las medidas tomadas por la Pandemia Covid 19. </t>
  </si>
  <si>
    <t>Los objetivos que se traza el proyecto son la caracterización de la diversidad biológica de la zona fronteriza entre Colombia y Perú, mediante registros biológicos debidamente curados, preservados, catalogados. Los grupos contemplados son flora, fauna, particularmente anfibios, reptiles, aves, quirópteros, lepidópteros, arácnidos y peces. Al mismo tiempo se adelantarán estudios etnobotánicos y de vegetación mediante el establecimiento de parcelas en el lado peruano.</t>
  </si>
  <si>
    <t>Este proyecto busca consolidar la creación de un Jardín Botánico por medio de la construcción de infraestructura nueva y la adecuación de espacios para el mantenimiento y propagación de la colección in vivo de plantas medicinales, en el marco del aprovechamiento sostenible de los recursos naturales, la autogestión para el fortalecimiento de la transmisión del conocimiento tradicional y el desarrollo sostenible por medio de emprendimientos verdes novedosos. De esta manera, se busca facilitar la implementación de un lugar de encuentro para el intercambio de plantas y saberes, que estimule la conformación de grupos de personas locales capacitadas que promuevan la transmisión de los saberes locales y la conservación del medio ambiente. Así mismo, busca abrir un espacio de aprendizaje y transmisión del conocimiento de las plantas medicinales en el área de Leticia tanto tradicional, como en los sectores educativos y de turismo</t>
  </si>
  <si>
    <t>Proyecto en etapa inicial. Alcance.
A partir de este proyecto se espera que el Instituto SINCHI logre mejorar su infraestructura y equipos en temas de bioprospección y biotecnología que son fundamentales para la investigación en la región amazónica. Los principales resultados son los siguientes:
1. Mejoras en la infraestructura de los laboratorios de bio-prospección y biotecnología, y de la estación experimental “El Trueno” del Instituto SINCHI de acuerdo a los estándares requeridos por acreditación y requerimiento de los nuevos equipos.
2.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3. Continuar con procesos de relevo generacional al contar con un joven investigador en temas de bioprospección y biotecnología al generar transferencia de conocimiento.
4. Desarrollo de procesos que integren investigación básica y aplicada que genere
productos de alta calidad e impacto en temas de bioprospección y biotecnología donde
la investigación en Colombia es todavía limitada.</t>
  </si>
  <si>
    <t xml:space="preserve">Proyecto en etapa inicial.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</si>
  <si>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1. Avances con 585 beneficiarios que reciben asistencia técnica tipo extensionista para la implementación de modelos demostrativos tipo SINCHI con enfoque agroambiental en los 4 municipios del proyecto que incluye modelos silvopastoriles, agroforestal, piscícola, apícola y abonos verdes.
2. Avances con 200 beneficiarios directos está implementando un modelo silvopastoril en los cuatro municipios del proyecto. 
3. Avances con 140 beneficiarios directos que implementan un modelo agroforestal. 
4. 20 beneficiarios directos que implementan un modelo piscícola sostenible para la seguridad alimentaria.
5. 63 beneficiarios directos con kit apícolas.
6. 18 organizaciones campesinas identificadas que agrupan 400 familias que suscriben alianzas comerciales en encadenamientos productivos sostenibles de café, cacao, leche y cadena hortofrutícola y proponen un fortalecimiento de
las actividades de transformación con la identificación de necesidades de maquinaria y equipo.  
7.  En proceso de implementación 10 senderos turísticos con un modelo de operación de turismo comunitario.
8. Desarrollo de un diplomado para 142 docentes para la implementación de la Cátedra Meta de identidad, paz y reconciliación con énfasis en las características especiales de la Sierra de la Macarena para incluir en la modificación de los Planes Educativos Institucionales de 10 Instituciones Educativas de la AMEM que impacta directamente a 2.200 jóvenes estudiantes.
9. 24 iniciativas de jóvenes ambientalistas caracterizadas en temas de producción verde, energías alternativas y arborización para el mejoramiento de los entornos escolares y protección del recurso hídrico, las cuales serán implementadas en el año 2020
10. Lanzamiento de la escuela campesina como experiencia de gobernanza para el fortalecimiento de 30 organizaciones campesinas en procesos de identidad y arraigo.
 11. 777,7 has en proceso de restauración y/o recuperación como resultado de 25 acuerdos de conservación en los municipios del proyecto y el aporte de Cormacarena en la recuperación de dos microcuencas. 
12. Avances con 364 beneficiarios en disposición de firmar acuerdos de conservación para ampliar el área sujeta a monitoreo para conservación de bosque en la AMEM.
13. 945 jóvenes de la AMEM que realizaron excursiones guiadas como experiencia pedagógica para conocer su territorio en la etapa de posconflicto con el programa “Conoce tu territorio"   quienes antes no habían tenido
la oportunidad de conocer sitios icónicos de la Sierra de la Macarena.</t>
  </si>
  <si>
    <t>Proyecto en etapa inicial. El proyecto busca generar  nuevo conocimiento relacionado con las especies de insectos
que contribuyen en la dieta de las comunidades indígenas amazónicas, aporta al entendimiento
de la riqueza de la biodiversidad que soporta la vida de colectivos humanos en la Amazonia
oriental, contribuye a entender la sostenibilidad biológica y cultural del aprovechamiento de los
distintos ordenes de insectos, y permitirá evaluar y plantear estrategias de aprovechamiento más
eficientes y sostenibles desde el punto e vista biológico y alimentario.  Resultados esperados: 
Catálogo de especies de insectos de uso comestible por parte de las comunidades
del municipio de Mitú.
Colección de referencia de insectos comestibles en las comunidades del municipio de
Mitú.
Identificación de prácticas y actividades de conservación y manejo ecológico
realizadas por las comunidades a partir del conocimiento tradicional de los
insectos.
Implementación de estrategias de sostenibilidad biológica y seguridad alimentaria
en las comunidades indígenas del municipio de Mitú.
Publicación de artículos científicos en revistas indexadas.
 Generación de espacios adecuados para la socialización, apropiación y divulgación
del patrimonio biológico en la Amazonía colombiana con la participación de las
comunidades indígenas del municipio de Mitú.</t>
  </si>
  <si>
    <t>Proyecto en etapa inicial. El proyecto busca aportar a los objetivos de la Iniciativa Colombiana de Polinizadores (Moreno et al 2018) y particularmente para el cuidado de los polinizadores propuestos en los ejes temáticos 1 al 4: (1) Conocimiento, evaluación y monitoreo, (2) Valoración del servicio ecosistémico de la polinización, (3) Promoción de hábitats saludables para los polinizadores y (4) fortalecimiento de las capacidades de participación. 
La estructura del presente proyecto también aporta a las metas del Plan Estratégico para la Diversidad
Biológica 2011-2020 particularmente la (4) Optimizar los beneficios que la naturaleza nos brinda 
(aire limpio, agua dulce, alimentos y (5) Aumentar el conocimiento que las personas tienen
sobre esta.  Resultados esperados: Atlas de polen de plantas útiles y alimenticias no convencionales usadas por
comunidades indígenas del nororiente amazónico colombiano.
- Diversidad de abejas del nororiente amazónico colombiano (Manuscrito sometido).
- Bases de datos del Instituto SINCHI, salida web y SIB con información de diversidad de
abejas.
- Redes de interacciones entre abejas nativas y plantas de importancia en la seguridad y
gobernanza alimentar de la Amazonía colombiana (Manuscrito sometido).
- Propuesta de manejo y gestión de polinizadores para seguridad y gobernanza
alimentaria en la región.
- Cartilla ilustrada de las abejas nativas y las plantas de uso alimentario que polinizan
para la región de estudio</t>
  </si>
  <si>
    <t xml:space="preserve">Se elaboró y entregó   la propuesta técnica de la elaboración y concertación de todo el ejercicio de planeación predial y ajuste de HMP para 170 predios. Incluye entrega a cada usuario mapa de uso actual y mapa de implementación de HMP 
Se elaboró y entregó la propuesta técnica para implementar 3 ha de enriquecimiento de rastrojos por finca y 1 ha de silvopastoril en franjas para favorecer conectividad entre parches. Incluye asistencia técnica por 18 meses. 
Se elaboró y entregó la propuesta técnica  para implementar 150 ha de restauración activa/pasiva en rondas hídricas en áreas estratégicas definidas por la conectividad y el interés de la comunidad </t>
  </si>
  <si>
    <t>METAS O PRODUCTOS PARA LA VIGENCIA 2021</t>
  </si>
  <si>
    <t>PROYECTOS DE INVESTIGACIÓN 2021</t>
  </si>
  <si>
    <t>COSTO PROYECTADO A EJECUTAR 2021</t>
  </si>
  <si>
    <t>Paisajes productivos sostenibles consolidados que mantienen y/o mejoran la cobertura forestal, la conectividad ecosistémica y reducen emisiones en áreas del proyecto Amazonia Sostenible para la Paz GEF 6, correspondiente a la  Adenda 2 de PNUD.</t>
  </si>
  <si>
    <t>Instalación de la cadena de valor binacional del cacao nativo de aroma en el Trapecio Amazónico Peruano - Colombiano.</t>
  </si>
  <si>
    <t>Contribuir al proceso de integración fronteriza y al desarrollo sostenible en el Trapecio Amazónico, mediante la implementación de acciones orientadas al fortalecimiento de la institucionalidad pública y privada en torno a la instalación de la cadena de valor binacional del cacao en comunidades fronterizas indígenas y no indígenas</t>
  </si>
  <si>
    <t xml:space="preserve">El proyecto beneficiará directamente a un total de 330 familias que conducen igual número de hectáreas de cultivo de cacao en parcelas agroforestales, seleccionadas de acuerdo a los criterios establecidos en el manual operativo y a quienes se brindarán servicios de asistencia técnica en Buenas Prácticas Agrícolas (BPA); entrega de herramientas, semillas, fertilizantes y materiales didácticos para la conducción de sus cultivos. Para la transferencia tecnológica y búsqueda de adopción de BPA, se realizarán visitas técnicas a parcelas individuales y se desarrollarán escuelas de campo, giras e intercambios a zonas con experiencias exitosas en el manejo del cultivo, post-cosecha y transformación. Además, se fortalecerán las capacidades de ocho (08) organizaciones de productores en temas asociativos y empresariales.
</t>
  </si>
  <si>
    <t>Fuente: Subdirección Científica y Tecnológica - Unidad de Apoyo Financiera, Instituto SINCHI, 25.11.2020</t>
  </si>
  <si>
    <t>Minciencias - Fondo Francisco José de Caldas</t>
  </si>
  <si>
    <t>BID - Fondo de Desarrollo de la Zona de Integración Fronteriza Colombia – Perú (ICP)</t>
  </si>
  <si>
    <t>Patrimonio Natural - KfW - REM</t>
  </si>
  <si>
    <t>Minciencias - Fondo nacional para la Ciencia</t>
  </si>
  <si>
    <t>PEBDICP - BID - Fondo de Desarrollo de la Zona de Integración Fronteriza Colombia – Perú</t>
  </si>
  <si>
    <t xml:space="preserve">En presupuesto este es el mismo proyecto No 4 </t>
  </si>
  <si>
    <t xml:space="preserve">1. Un (01)  Modelo para la conservación de la biodiversidad realizados  .
2. Un (01) Sistemas productivos a nivel paisaje evaluados
3. Cien (100) Hectáreas establecidas y en proceso de restauración
4. Un (01) protocolo de restauración validado.
5. Estrategias para la gestión ambiental urbana y territorial formuladas.
6. Acuerdos municipales para la conservación del medio ambiente aprobados y otorgados
Nueva actividad destinada a procesos de restauración económica, producción de material vegetal y siembra de árboles:
1. Mil ciento cuarenta (1.140) Héctareas establecidas en procesos de restauración
2. Ochocientos sesenta y siete mil (867.000) Plántulas producidas
3. Cuatrocientos once mil (411.00) Plántulas sembradas
4. Treinta y cuatro mil trecientos sesenta y cuatro (34.364) jornales contratados en procesos de restauración ecológica
- 
</t>
  </si>
  <si>
    <t xml:space="preserve">Modelamiento ambiental y escenarios dinámicos del territorio amazónico.
Restauración ecológica.
Dinámicas Socioambientales en la Amazonia.
Cambio climático.
</t>
  </si>
  <si>
    <r>
      <rPr>
        <b/>
        <sz val="10"/>
        <color theme="1"/>
        <rFont val="Calibri"/>
        <family val="2"/>
        <scheme val="minor"/>
      </rPr>
      <t xml:space="preserve">Fuente: Fuente: </t>
    </r>
    <r>
      <rPr>
        <sz val="10"/>
        <color theme="1"/>
        <rFont val="Calibri"/>
        <family val="2"/>
        <scheme val="minor"/>
      </rPr>
      <t xml:space="preserve">Oficina Asesora de Planeación - Instituto SINCHI
                                </t>
    </r>
  </si>
  <si>
    <r>
      <rPr>
        <sz val="9"/>
        <color theme="1"/>
        <rFont val="Arial"/>
        <family val="2"/>
      </rPr>
      <t xml:space="preserve">
</t>
    </r>
    <r>
      <rPr>
        <sz val="10"/>
        <color theme="1"/>
        <rFont val="Arial"/>
        <family val="2"/>
      </rPr>
      <t xml:space="preserve">0900G217 Plántulas producidas Unidad de Medida: Número </t>
    </r>
    <r>
      <rPr>
        <sz val="9"/>
        <color theme="1"/>
        <rFont val="Arial"/>
        <family val="2"/>
      </rPr>
      <t>867,000</t>
    </r>
    <r>
      <rPr>
        <sz val="10"/>
        <color theme="1"/>
        <rFont val="Arial"/>
        <family val="2"/>
      </rPr>
      <t xml:space="preserve">
 </t>
    </r>
  </si>
  <si>
    <r>
      <t xml:space="preserve">
0900G218 - Plántulas sembradas Unidad de Medida: Número </t>
    </r>
    <r>
      <rPr>
        <sz val="9"/>
        <color theme="1"/>
        <rFont val="Arial"/>
        <family val="2"/>
      </rPr>
      <t>411,000</t>
    </r>
  </si>
  <si>
    <t>0900G137 - Hectáreas establecidas y en proceso de restauración Unidad de Medida: 1.140</t>
  </si>
  <si>
    <t>1. Conocimiento para el uso, manejo y conservación de la diversidad biológica</t>
  </si>
  <si>
    <t xml:space="preserve">1. Ecosistemas y Recursos Naturales </t>
  </si>
  <si>
    <t>1.1 Caracterización, valoración y manejo de ecosistemas amazónicos</t>
  </si>
  <si>
    <t xml:space="preserve">Una vez se pueda realizar la salida de campo: 
1. Ejemplares colectados ingresados a colecciones biológicas debidamente preservados y catalogados. 
2.  Registros biológicos reportados en el Sistema de Información en Biodiversidad de Colombia SiB-Colombia. 
3.  Talleres de capacitación en técnicas de colecta y procesamiento de colecciones biológicas. 
4.  Comunidades informadas y capacitadas en la biodiversidad local a partir de estrategias de comunicación del conocimiento como fomento a la apropiación social de los productos producto de la Expedición. 
</t>
  </si>
  <si>
    <t xml:space="preserve">5. Bioprospección </t>
  </si>
  <si>
    <t xml:space="preserve">2. Sostenibilidad e Intervención </t>
  </si>
  <si>
    <t xml:space="preserve">2.3. Nuevas tecnologías </t>
  </si>
  <si>
    <t xml:space="preserve">
A partir de este proyecto se espera que el Instituto SINCHI logre mejorar su infraestructura y equipos en temas de bioprospección y biotecnología que son fundamentales para la investigación en la región amazónica. 
 </t>
  </si>
  <si>
    <t xml:space="preserve">5. Gestión Compartida </t>
  </si>
  <si>
    <t>2.2. Alternativas productivas sostenibles y Mercados Verdes</t>
  </si>
  <si>
    <t xml:space="preserve"> Fortalecer la integración y el desarrollo fronterizo, mediante el inicio de la implementación de la cadena de valor binacional de la piscicultura a través de la mejora de la productividad, la aplicación de buenas prácticas de producción piscícola y la facilitación para iniciar el nivel asociativo binacional, contribuyendo a mejorar la economía familiar, la generación de ingresos y la calidad de vida de la población fronteriza, así como la orientación de una ruta de desarrollo de la actividad comercial piscícola que viabilice esta Cadena
</t>
  </si>
  <si>
    <t>11. Sistemas de producción y paisajes productivos amazónicos</t>
  </si>
  <si>
    <t xml:space="preserve">Este  proyecto hace parte de AMAZONIA SOSTENIBLE PARA LA PAZ - iniciativa del Fondo para el Medio Ambiente Mundial – FMAM - Programa Paisajes Sostenible del Amazonas, cuyo objetivo es proteger la biodiversidad de importancia mundial e implementar políticas para fomentar el uso sostenible de la tierra y la restauración de la cobertura vegetal nativa.  El Programa de las Naciones Unidas para el Desarrollo (PNUD), a través de este proyecto en Colombia, apoya la estrategia del Gobierno Colombiano para ayudar a la protección de los bosques y el uso del suelo, y que busca promover un nuevo modelo de desarrollo en esta región y lograr la meta de cero deforestaciones en la Amazonia.  El objetivo de dicho proyecto es, contribuir al desarrollo rural integral con un enfoque de bajo carbono y desarrollo de capacidades para la incorporación del manejo ambiental y la construcción de paz, mejorando la conectividad y la conservación de la biodiversidad mediante el fortalecimiento de las instituciones y las organizaciones locales para asegurar el manejo integral bajo en carbono y la construcción de la paz.  La estrategia multifocal del proyecto incluye el desarrollo rural sostenible con un enfoque agro-ambiental bajo en carbono que ayude a prevenir la deforestación y la degradación del suelo, conservar la biodiversidad y a mejorar los medios de vida de las personas de la región.
</t>
  </si>
  <si>
    <t>VII. Pacto por la sostenibilidad: producir conservando y conservar produciendo
XXII. Pacto  Región Amazonia: Desarrollo ambientalmente sostenible por una Amazonia viva</t>
  </si>
  <si>
    <t>LÍNEA ESTRATEGICA</t>
  </si>
  <si>
    <t>CAPÍTULO</t>
  </si>
  <si>
    <t>B. Biodiversidad y riqueza natural: activos estratégicos de la nación
A. Conservación de los bosques y las selvas amazónicas</t>
  </si>
  <si>
    <t>Articulación y coordinación
Información</t>
  </si>
  <si>
    <t xml:space="preserve">D. Instituciones ambientales modernas, apropiación social de la biodiversidad y manejo efectivo de los conflictos socioambientales
</t>
  </si>
  <si>
    <t>B. Biodiversidad y riqueza natural: activos estratégicos de la nación
A. Conservación de los bosques y las selvas amazónicas
D. Incorporar amazónicos en el mercado nacional</t>
  </si>
  <si>
    <t xml:space="preserve">VII. Pacto por la sostenibilidad: producir conservando y conservar produciendo
</t>
  </si>
  <si>
    <t xml:space="preserve">A. Sectores comprometidos con la sostenibilidad y la mitigación del cambio climático
</t>
  </si>
  <si>
    <t xml:space="preserve">Sostenibilidad de las actividades productivas y mitigación del cambio climático
</t>
  </si>
  <si>
    <t xml:space="preserve">B. Biodiversidad y riqueza natural: activos estratégicos de la nación.
D. Instituciones ambientales modernas, apropiación social de la biodiversidad y manejo efectivo de los conflictos socioambientales
</t>
  </si>
  <si>
    <t>Productos y servicios basados en el uso de la biodiversidad
Articulación y coordinación</t>
  </si>
  <si>
    <t xml:space="preserve">A. Sectores comprometidos con la sostenibilidad y la mitigación del cambio climático
D. Incorporar productos amazónicos en el mercado nacional
</t>
  </si>
  <si>
    <t>B. Biodiversidad y riqueza natural: activos estratégicos de la nación
A. Conservación de los bosques y las selvas amazónicas
D. Incorporar productos amazónicos en el mercado nacional</t>
  </si>
  <si>
    <t>VII. Pacto por la sostenibilidad: producir conservando y conservar produciendo
XVII. - XXVII. Pacto por la productividad y la
equidad en las regiones.</t>
  </si>
  <si>
    <t xml:space="preserve">B. Biodiversidad y riqueza natural: activos estratégicos de la nación.
D. Incorporar productos amazónicos en el mercado nacional
</t>
  </si>
  <si>
    <t>Conservación de ecosistemas
Esquemas de conservación y producción sostenible</t>
  </si>
  <si>
    <t>Productos y servicios basados en el uso de la biodiversidad
Esquemas de conservación y producción sostenible</t>
  </si>
  <si>
    <t xml:space="preserve">Deforestación y degradación de ecosistemas
Acuerdos de conservación de bosques
</t>
  </si>
  <si>
    <t>Conservación de ecosistemas
Acuerdos de conservación de bosques
Esquemas de conservación y producción sostenible</t>
  </si>
  <si>
    <t>Economía circular
Esquemas de conservación y producción sostenible</t>
  </si>
  <si>
    <t xml:space="preserve">3 Lucha contra la deforestación
</t>
  </si>
  <si>
    <t xml:space="preserve">3 Lucha contra la deforestación
4 Siembra de 180 millones de árboles
5 Plan de acción del Pacto de Leticia
</t>
  </si>
  <si>
    <t xml:space="preserve">5 Plan de acción del Pacto de Leticia
</t>
  </si>
  <si>
    <t xml:space="preserve">3 Lucha contra la deforestación
5 Plan de acción del Pacto de Leticia
 </t>
  </si>
  <si>
    <t xml:space="preserve">3 Lucha contra la deforestación
4 Siembra de 180 millones de árboles
5 Plan de acción Pacto de Leticia
</t>
  </si>
  <si>
    <t xml:space="preserve">5 Plan de acción Pacto de Leticia
6 Implementación de la estrategia de economía circular
7 Iniciativa de Biodiverciudades
</t>
  </si>
  <si>
    <t xml:space="preserve">5 Plan de acción del Pacto de Leticia
7 Iniciativa Biodiverciudades
10 Fortalecer estrategia de Negocios Verdes y el Sistema Nacional Ambiental, SINA
</t>
  </si>
  <si>
    <t>12 Otros: bioeconomía y bioprospección</t>
  </si>
  <si>
    <t xml:space="preserve">Conservación de ecosistemas
Acuerdos de conservación de bosques
Esquemas de conservación y producción sostenible
</t>
  </si>
  <si>
    <t>ARTICULACIÓN ACCIÓN ESTRATÉGICA MINAMBIENTE</t>
  </si>
  <si>
    <t>Programa 1. Cambio climático</t>
  </si>
  <si>
    <t>Programa 3. Agua, ecosistemas acuáticos y territorio</t>
  </si>
  <si>
    <t xml:space="preserve"> Programa 4. Biodiversidad, bienestar y sostenibilidad</t>
  </si>
  <si>
    <t>Fortalecer la productividad y competitividad de los sistemas productivos del departamento de Amazonas</t>
  </si>
  <si>
    <t>Vaupés</t>
  </si>
  <si>
    <t>Evaluación de la capacidad de tinción del pigmento melanina producido por la cepa Pseudomonas sp. S.H.S.9 en textiles sintéticos tipo poliéster.</t>
  </si>
  <si>
    <t>Realizar el escalado a nivel piloto con el fin de verificar las proyecciones realizadas con estrategias de simulación del bioproceso. A partir del producto recuperado en el proceso de escalado, evaluará en un nivel semi industrial la capacidad de tinción de textiles sintéticos tipo poliéster con la calidad y rendimiento requerido, así como un costo estimado Vs beneficio generado.</t>
  </si>
  <si>
    <t>Adelantar el acompañamiento al Proceso de actualización del Plan de Ordenación y Manejo de la cuenca del Río Cuduyarí.</t>
  </si>
  <si>
    <t>Mapa de vegetación natural de Colombia</t>
  </si>
  <si>
    <t>Caquetá</t>
  </si>
  <si>
    <t>Meta
Guaviare</t>
  </si>
  <si>
    <t>PROYECTOS DE INVESTIGACIÓN 2022</t>
  </si>
  <si>
    <t xml:space="preserve">1. Talleres de capacitación en obtención y análisis de información de uso de fauna en comunidades de sitios RAMSAR (EFI y TARAPOTO) 
2. Acciones de monitoreo de fauna Silvestre en los sitios seleccionados (EFI)
3. Adecuación de las infraestructura piscícolas  para manejo de arawana plateada  
4. Actualización de las bases de datos de CPUE-Captura por Unidad de Esfuerzo Pesquero y registros biológicos de las especies.
5. Talleres con grupos de trabajo  del proyecto en lo piscícola y/o en peces silvestres
6. Acciones de implementación a planes de manejo de Flora 
7. Desarrollo de una propuesta de articulación de instrumentos de apoyo y financiación para practicas productivas sostenibles según estado legal.
8. Acompañamiento a las CDS del Marco de Gestión Ambiental y Social de los acuerdos de conservación, restauración y no deforestación.
9. Áreas de restauración priorizadas en Caquetá, Guaviare y EFI con análisis de conectividad ecológica para cinco especies de mamíferos.
</t>
  </si>
  <si>
    <t>Mejorar la gobernanza y promover actividades de uso sostenible de las tierras, con el fin de reducir la deforestación y conservar la biodiversidad en las áreas del Proyecto. Para la FA2, se amplía el alcance geográfico a otros municipios de los departamentos de Caquetá, Guaviare, Meta, Putumayo, Amazonas y Guainía.</t>
  </si>
  <si>
    <t xml:space="preserve">• Formulación de Planes de manejo forestal integral y comunitario y primera UCA.
• Estudios y apoyo a las organizaciones para la consolidación de la cadena de valor.
• Restauración ecológica en corredores priorizados
• Fortalecer el conocimiento y transferencia de tecnología para el uso y conservación de la biodiversidad
• Implementación Metodología homologada para realizar estudios de conectividad ecológica y fragmentación del paisaje amazónico colombiano, en el ámbito de alcance subregional y local, en coordinación y concertación con la Mesa Técnica Ambiental
• Acuerdo Sectorial con UPRA en Aptitud de usos de la tierras y cadena forestal.
</t>
  </si>
  <si>
    <t>METAS O PRODUCTOS PARA LA VIGENCIA 2022</t>
  </si>
  <si>
    <t>Caquetá
Guaviare
Meta
Putumayo
Amazonas
Guainía</t>
  </si>
  <si>
    <t xml:space="preserve">Inicio de la ejecución y avance en las actividades.  </t>
  </si>
  <si>
    <t xml:space="preserve"> Programa 4. Biodiversidad, bienestar y sostenibilidad
 </t>
  </si>
  <si>
    <t xml:space="preserve">P4. LI 1. Sistemas socioecológicos
</t>
  </si>
  <si>
    <t>Fortaleciendo  las capacidades territoriales para apoyar innovaciones en agroecología, pesca artesanal responsable y bioeconomía circular para la adaptación y mitigación al cambio climático en zonas costeras y fronteras forestales en Colombia DeSIRA 2020 – CO
ABRIGUE Fortalecimiento que transforma</t>
  </si>
  <si>
    <t>Elaboración del mapa de Vegetación de Colombia, que refleje como mínimo las formaciones vegetales de orden superior a escala de país</t>
  </si>
  <si>
    <t>• Protocolo de articulación técnica de los sistemas de monitoreo de bosques y coberturas existente, validado e incorporado como soporte de la continuidad en la operación de SMBYC, SIATAC y SIGEA de autoridades ambientales.
•  Transferencia de Modelo de intervención para Acuerdos de conservación, restauración y no deforestación con productores rurales.
• Acciones de conservación y manejo de especies amenazadas de flora, fauna terrestre y fauna acuática, que contribuyan a la conectividad, en implementación.</t>
  </si>
  <si>
    <t xml:space="preserve">• Acuerdos de conservación de bosques, de desarrollo rural bajo en carbono y no deforestación con comunidades campesinas firmados 
• Hectáreas con intervenciones productivas diseñadas con las asociaciones bajo los acuerdos de conservación con asociaciones campesinas.
•  Familias campesinas con acuerdos de conservación de bosques al interior de sus predios e implementando opciones de uso del suelo que reducen deforestación. 
</t>
  </si>
  <si>
    <t xml:space="preserve">El proyecto se constituye en un reto de coordinación y articulación institucional en los diferentes niveles, nacional, regional y local. Los resultados a 2022 se constituyen en  una  oportunidad y   referencia positiva en la historia de la región. 
• R1. Desarrollo económico local. Se han fortalecido economías locales inclusivas, legales y competitivas en los cuatro municipios.
• R2. Medio ambiente y ordenamiento territorial. Se implementa el proceso de ordenamiento ambiental, formalización predial y protección del recurso hídrico en las áreas priorizadas del AMEM
• R3. Desarrollo social-cultural. Los cuatro municipios del proyecto cuentan con bienes públicos mejorados y ampliados para la integración social territorial. 
• R4. Gobernanza. Fortalecida la cohesión social y mejorado el tejido social y comunitario del territorio en un escenario de fomento de la identidad campesina y arraigo por el territorio.
   </t>
  </si>
  <si>
    <t>• 170 familias campesinas en Puerto Asís, Putumayo
• 20 familias en Piamonte, Cauca.
• 7.000 Has de área de referencia con información ambiental generada.
• Dos (2) emprendimientos fortalecidos.
• Un  plan departamental de gestión del cambio climático formulado (Caquetá).</t>
  </si>
  <si>
    <t xml:space="preserve">• Análisis de conectividad Perla Amazónica y Zonificación agroambiental del área de referencia aprox.  3.000 ha.
• Caracterización y tipificación de los sistemas de producción del área, mapas de zonificación agroambiental de 170 predios del área. 
</t>
  </si>
  <si>
    <t>El proyecto tiene dos fases: Fase I:   100 conglomerados 
Fase II: Implementación de 275 conglomerados</t>
  </si>
  <si>
    <t>• Establecimiento de 375 conglomerados coincidentes con los puntos del Marco Geo-estadístico del IFN que incluyen la colecta de: 
1. Información en los formatos respectivos; las muestras botánicas y su posterior secado, determinación y almacenamiento temporal; la colecta de muestras de suelo y detritos y su envío al laboratorio que el IDEAM defina para su análisis posterior. 
2.  Formularios de campo en formato físico y digital (incluyendo los formatos originales escaneados) y los datos (a nivel de micro dato) generados en los muestreos de vegetación (i.e. dasométricos y florísticos), de suelos y de detritos de madera
3. Ejemplares botánicos colectados durante los muestreos de campo</t>
  </si>
  <si>
    <t xml:space="preserve">• Mejoras en la infraestructura de los laboratorios de bioprospección y biotecnología, y de la estación experimental “El Trueno” del Instituto SINCHI de acuerdo a los estándares requeridos por acreditación y requerimiento de los nuevos equipos.
• Contar con equipos en bioprospección y biotecnología con la mejor tecnología disponible que son acordes a los requerimientos de las sustancias y especies de la región amazónica con protocolos y procesos para su uso y diseño de experimentos que permitirán fortalecer los procesos de investigación.
• Continuar con procesos de relevo generacional al contar con un joven investigador en temas de bioprospección y biotecnología al generar transferencia de conocimiento.
• Desarrollo de procesos que integren investigación básica y aplicada que genere productos de alta calidad e impacto en temas de bioprospección y biotecnología.
</t>
  </si>
  <si>
    <t xml:space="preserve">• Una propuesta de bioempaque  flexible para remplazar las bolsas plásticas 
•Una propuesta de bioempaque semirígido para  remplazar  el poliestireno
</t>
  </si>
  <si>
    <t>•Estrategia de producción piscícola binacional en implementación.
•Estrategia transfronteriza de posicionamiento en el mercado</t>
  </si>
  <si>
    <t xml:space="preserve">•Incrementar la productividad piscícola a partir de Buenas Prácticas de Producción Piscícola (BPPA) y la generación de productos con valor agregado
•Mejorar el acceso a los mercados locales y regionales para la sostenibilidad económica, social y ambiental de la actividad.
</t>
  </si>
  <si>
    <t>•Desarrollar e implementar un modelo binacional para la producción de grano seco y sus derivados, mediante transferencia tecnológica 
•Desarrollar y consolidar mecanismos de comercialización del cacao y derivados a nivel binacional</t>
  </si>
  <si>
    <t xml:space="preserve">• Adopción de Buenas Prácticas Agrícolas
• Módulos de post cosecha y valor agregado operando, en cogestión con asociaciones de productores. 
• Adopción de estrategias de comercialización para el cacao y derivados.
</t>
  </si>
  <si>
    <t xml:space="preserve">• Un (1) plan de manejo desarrollado
• Tres (3) Unidades productivas establecidas
• Cuatro (4) Capacitaciones realizadas
• Realizar la administración del proyecto
• Realizar la interventoría del proyecto
• Un (1) proceso de beneficio implementado
• Fichas técnicas de tres (3) especies vegetales y un (1) subproducto desarrolladas
•Diez (10) Ingredientes y productos desarrollados para la comercialización
• Talleres de transferencia de conocimiento realizados
</t>
  </si>
  <si>
    <t xml:space="preserve">• Documento desarrollo conceptual y metodológico del mapa nacional de vegetación 
• Compilación de información en cada instituto sobre levantamientos florísticos 
• Cinco regiones priorizadas con mapa vegetal a escala detallada de vegetación según información
• Documento con soporte y memorias de la realización de las mesas técnicas
• Una publicación sobre el mapa de vegetación de Colombia
</t>
  </si>
  <si>
    <t xml:space="preserve">Actualizar y formular el Plan Integral de Gestión del Cambio Climático Territorial del departamento de Guainía  
</t>
  </si>
  <si>
    <t>Amazonas</t>
  </si>
  <si>
    <t>Guaviare
Bogotá</t>
  </si>
  <si>
    <t xml:space="preserve">Putumayo </t>
  </si>
  <si>
    <t>Putumayo
Caquetá
Cauca</t>
  </si>
  <si>
    <t>Caquetá
Guaviare
Putumayo
Amazonas
Guainía</t>
  </si>
  <si>
    <t>Contribuir al cumplimiento de las metas NDC de mitigación y adaptación al cambio climático desde los sectores agricultura, silvicultura, y otros usos de la tierra (AFOLU) y pesca artesanal</t>
  </si>
  <si>
    <t xml:space="preserve">Avances en cada una de las actividades para lograr: 
• A1.R1 Desarrollar e implementar estrategias de mejoramiento de la producción agroecológica (AE) (cantidad + calidad + baja en carbono (PT3, 4 y 5)
• A1.R2 Establecer sistemas de garantía participativos para la certificación de los productos/servicios AEBE (PT2)
• A1.R3. Evaluar los efectos de la variabilidad climática y el Cambio climático sobre los sistemas agrícolas a nivel de cada departamento (PT 3,4 y 5)
• A2.R1. Organizar plataformas locales de innovación multiactores y desarrollar participativamente una estrategia de bioeconomía con bases agroecológicas para cada territorio de intervención basados en sistemas participativos de gestión de innovaciones y de conocimientos.
• A2.R2. Capacitar a los actores locales (productores, transformadores) y sus organizaciones en los principios y técnicas de producción agroecológica y pesca artesanal sostenible
• A2.R3. Capacitar a los actores locales (productores, transformadores) y sus organizaciones en el desarrollo, implementación y evaluación de sistemas de mercadeo (green markets) de los productos bioeconómicos/ agroecológicos
• A2.R4. Diseñar un sistema de monitoreo y evaluación participativo, de las estrategias AEBE implementadas en cada territorio
• A2.R5. Establecer un sistema de conocimiento e innovación agroecológico (AKIS)
• A3.R1. Realizar un análisis estructural de las actuales cadenas de valor con respecto a sus actores, su rentabilidad, su huella de carbono, sus impactos ambientales y las oportunidades para mejorar (PT 3, 4,y 5):
Caquetá
• A3.R2 Integrar elementos de agroecología (AE) y pesca artesanal sostenible así como de bioeconomía en los existentes sistemas de producción, transformación y comercialización (PT 3, 4 y 5)
• A3.R3. Integrar elementos de adaptación a los efectos del CC y de reducción de huellas de carbono en los existentes sistemas de producción, transformación y comercialización en Caquetá, Meta y Chocó (PT 3, 4 y 5)
• A3.R4. Proponer, desarrollar y probar en terreno nuevas cadenas de valor en base a productos agroecológicos con potencial comercial (PT 4,3 y 5).
• A3.R5 Desarrollar e implementar estrategias para mejorar los aspectos comerciales (transformación, mercadeo, gestión de negocios) de las diferentes cadenas de valor. (PT 3,4 y 5)
• A4.R1 Elaborar un diagnóstico participativo sobre las Capacidades, Financiamiento, Gobernanza, Normatividad y Política en Ciencia, Tecnología e Innovación, con respecto a AEBE (Ámbitos territorial y nacional)
• A4.R2 Implementar estrategias de fortalecimiento de Capacidades, Financiamiento, Gobernanza, Normatividad y Política en CTeI favorables a la AEBE, siguiendo el modelo de gobernanza multinivel de la OECD con actores de gobernanza territoriales y con Ministerios relacionados
• A4.R3. Realizar una evaluación y sistematización de los resultados a nivel nacional y territorial sobre Capacidades, Financiamiento, Gobernanza, Normatividad y Política en Ciencia, Tecnología e Innovación para fomentar AEBE
</t>
  </si>
  <si>
    <t xml:space="preserve"> • Sesiones de construcción de aprendizajes, aprendizajes explícitos y como resultados acciones concretas que nos ayuden a capitalizar este conocimiento.
• Ajuste de metodologías necesarias para lograr resultado satisfactorio
• Escenarios de escalamiento a nivel industrial y semi industrial y calculo de costos vs. Beneficios del proceso.
• Realizar el escalado a nivel piloto con el fin de verificar las proyecciones realizadas con estrategias de simulación del bioproceso.
</t>
  </si>
  <si>
    <t>• Un (1) informe y presentación de las actividades</t>
  </si>
  <si>
    <t xml:space="preserve">A. Sectores comprometidos con la sostenibilidad y la mitigación del cambio climático
 A. Conservación de los bosques y las selvas amazónicas
</t>
  </si>
  <si>
    <t xml:space="preserve">• Documento técnico del POMCA ajustado 
• Cartilla complementaria 
• Talleres participativos: (i) Reactivación del POMCA y conformación de consejo de cuenca, (ii) Socializar los ajustes al diagnóstico y a la zonificación ambiental y taller para la formulación; (iii) Presentar la formulación y los mecanismos de seguimiento y evaluación y validación de los acuerdos y proyectos; y (iv) taller de socialización final
•  Datos e información adecuadamente gestionada.
</t>
  </si>
  <si>
    <t>Programa 4. Biodiversidad, bienestar y sostenibilidad</t>
  </si>
  <si>
    <t>1. Caracterizar la diversidad biológica de la cuenca baja del Rio Guayabero en el municipio de San José de Guaviare para contribuir a la conectividad ecológica de los ecosistemas y especies en el sector sur del PNN Sierra de La Macarena y el sector Norte del PNN Serranía de Chiribiquete.
2. Implementar mecanismos de interoperabilidad para el intercambio de información ambiental entre el Instituto SINCHI y e instituciones adscritas al SINA en jurisdicción de la Amazonia colombiana, con flujo de datos estructurados priorizados y multidireccional, que soporten la toma de decisiones, como parte del SIAT-AC.</t>
  </si>
  <si>
    <t xml:space="preserve">• Caracterizar la diversidad biológica de la cuenca baja del río Guayabero en el departamento del Guaviare, mediante registros biológicos debidamente curados, preservados y catalogados.
• Desarrollar talleres de capacitación en técnicas de colecta y procesamiento de colecciones biológicas para su conservación. 
• Generar productos de información con base en servicios de datos interoperables de diversas fuentes.
• Desarrollar aplicaciones informáticas que permitan el intercambio de información de manera interoperable.
• Crear y gestionar un espacio de trabajo interinstitucional que facilite el intercambio de datos, información y servicios de información ambiental, de manera interoperable, de la Amazonia colombiana.
</t>
  </si>
  <si>
    <t xml:space="preserve">• Ejemplares colectados ingresados a colecciones biológicas debidamente preservados y catalogados.
• Comunidades informadas y capacitadas en la biodiversidad local a partir de estrategias de comunicación del conocimiento como fomento a la apropiación social de los productos de la Expedición.
•  Informe que documente la diversidad biológica de los grupos evaluados, como base para sustentar la creación de un área protegida. 
• Documento de propuesta técnico y   temático con el diagnóstico, diseño y fortalecimiento de herramientas y canales para la interoperabilidad.
• Plataforma tecnológica en línea e implementada en el SIAT-AC, para facilitar el seguimiento al estado de los recursos naturales de la Amazonia colombiana
•  Talleres y piezas de divulgación para la transferencia de conocimiento con las comunidades y las instituciones del SINA.
</t>
  </si>
  <si>
    <t>Apoyar en la elaboración del inventario de oferta ambiental para el desarrollo forestal en el bajo Caguán Núcleo 1, como fase inicial para avanzar en la formulación del Plan de Manejo para el aprovechamiento de recursos maderables y no maderables del bosque en la zona mencionada</t>
  </si>
  <si>
    <t xml:space="preserve"> • Informe final, el cual deberá ser entregado a la finalización del convenio y deberá contener los siguientes documentos:
• Documento técnico del Inventario y caracterización ambiental con hallazgos, resultados y lecciones aprendidas, el cual deberá ser entregado.
• (Memorias de los talleres de socialización de la metodología con la comunidad de ACAICONUCACHA
•  Memorias del entrenamiento hecho a cuadrillas y expertos locales para el establecimiento y evaluación de parcelas.
</t>
  </si>
  <si>
    <t>• Plan de trabajo, el cual se entregará dentro de los quince días hábiles siguientes a la firma del convenio, para solicitud del ÚNICO desembolso del convenio 
• Informe final, el cual deberá ser entregado a la finalización del convenio y deberá contener los siguientes documentos:
• Documento técnico del Inventario y caracterización ambiental con hallazgos, resultados y lecciones aprendidas, el cual deberá ser entregado.
• (Memorias de los talleres de socialización de la metodología con la comunidad de ACAICONUCACHA
•  Memorias del entrenamiento hecho a cuadrillas y expertos locales para el establecimiento y evaluación de parcelas.</t>
  </si>
  <si>
    <t>Pesca en el río Cuduyarí: uso y conocimiento de los peces en comunidades de la etnia Cubeo (ciencia ciudadana WCS)</t>
  </si>
  <si>
    <t>Realizar un ejercicio de ciencia ciudadana en la cuenca del río Vaupés que documente el conocimiento de ribereños residentes en el río Cuduyarí sobre los recursos pesqueros, en lo que respecta a especies utilizadas, procesos ecológicos y labores de pesca, útil para el monitoreo, manejo y conservación de los peces y de su ambiente</t>
  </si>
  <si>
    <t xml:space="preserve">• Recopilación de información sobre diversidad, procesos ecológicos y el uso de los peces por parte de las comunidades que habitan en la cuenca del río Cuduyarí bajo una perspectiva local. 
• Socialización y divulgación de los resultados que contiene la descripción e interpretación de la información producto del desarrollo del presente proyecto y sus implicaciones en la toma de decisiones para el manejo y conservación de los peces en la cuenca del río Cuduyarí.  
</t>
  </si>
  <si>
    <t xml:space="preserve">P4. LI1. Sistemas socioecológicos
 </t>
  </si>
  <si>
    <t>3.    Bioeconomía</t>
  </si>
  <si>
    <t xml:space="preserve">  2.2. Alternativas productivas sostenibles y Mercados Verdes</t>
  </si>
  <si>
    <t>3.    Bioeconomía
7. Cambio Climático</t>
  </si>
  <si>
    <t xml:space="preserve">4. Bioprospección </t>
  </si>
  <si>
    <t>2.3 Nuevas tecnologías</t>
  </si>
  <si>
    <t>3. Modelos de Funcionamiento y Sostenibilidad</t>
  </si>
  <si>
    <t>7. Cambio Climático</t>
  </si>
  <si>
    <t xml:space="preserve">1. Ecosistemas y Recursos Naturales 
3. Modelos de Funcionamiento </t>
  </si>
  <si>
    <t>1.1 Caracterización, valoración y manejo de ecosistemas amazónicos
3.3 Gestión de información ambiental</t>
  </si>
  <si>
    <t>1. Conocimiento para el uso, manejo y conservación de la diversidad biológica
8.  Monitoreo y ordenamiento ambiental</t>
  </si>
  <si>
    <t xml:space="preserve">1. Conocimiento para el uso, manejo y conservación de la diversidad biológica
 </t>
  </si>
  <si>
    <t xml:space="preserve">1. Ecosistemas y Recursos Naturales 
 </t>
  </si>
  <si>
    <t>11. Sistemas y paisajes productivos</t>
  </si>
  <si>
    <t xml:space="preserve">1. Conocimiento para el uso, manejo y conservación de la diversidad biológica
12. Comunicación de la ciencia 
</t>
  </si>
  <si>
    <t xml:space="preserve">Caquetá
Meta
Chocó
</t>
  </si>
  <si>
    <t xml:space="preserve">Unión Europea  </t>
  </si>
  <si>
    <t>Amazonas 
Bogotá</t>
  </si>
  <si>
    <t>CDA</t>
  </si>
  <si>
    <t>Guainía</t>
  </si>
  <si>
    <t>COSTO PROYECTADO A EJECUTAR 2022</t>
  </si>
  <si>
    <t>PROGRAMA PENIA</t>
  </si>
  <si>
    <t xml:space="preserve">P4. LI 7. Territorios resilientes y sostenibles
</t>
  </si>
  <si>
    <t>P1. LI 5. Soluciones bajo perspectivas de paisaje y
territoriales sobre innovación agroecológica</t>
  </si>
  <si>
    <t xml:space="preserve">Programa 1. Cambio climático
</t>
  </si>
  <si>
    <t xml:space="preserve">
Programa 4. Biodiversidad, bienestar y sostenibilidad
</t>
  </si>
  <si>
    <t xml:space="preserve">P6. LI 1. Metodologías y estrategias para orientar las relaciones urbano rurales y urbano regionales
</t>
  </si>
  <si>
    <t xml:space="preserve">
Programa 6. Construcción de territorios sostenibles
</t>
  </si>
  <si>
    <t xml:space="preserve">P4. LI 3. Valorización de la biodiversidad
</t>
  </si>
  <si>
    <t>P4. LI 3. Valorización de la biodiversidad</t>
  </si>
  <si>
    <t>P3. LI6. Gobernanza del agua</t>
  </si>
  <si>
    <t>P1 LI1. Investigación en cambio climático y riesgo de desastres para la generación de conocimiento técnico-científico a escala regional</t>
  </si>
  <si>
    <t xml:space="preserve">P4. LI1. Sistemas socioecológicos
</t>
  </si>
  <si>
    <t xml:space="preserve">Programa 7. Apropiación social del conocimiento para la gobernanza ambiental
</t>
  </si>
  <si>
    <t xml:space="preserve">P7. LI7. Gestión de información para la gobernanza
</t>
  </si>
  <si>
    <t>P4. LI4. Gestión de la información para su apropiación y el fortalecimiento de cadenas de valor</t>
  </si>
  <si>
    <t>Aprovechamiento sustentable de ingredientes naturales amazónicos para la industria cosmética natural</t>
  </si>
  <si>
    <t>10 Fortalecer estrategia de Negocios Verdes y el Sistema Nacional Ambiental, SINA</t>
  </si>
  <si>
    <t>Putumayo</t>
  </si>
  <si>
    <t>Minciencias - Programa Colinnova</t>
  </si>
  <si>
    <t xml:space="preserve">Tres (3) nuevos productos cosméticos y dos (2) ingredientes naturales estandarizados
Integración de 3 negocios amazónicos (Natural Kattalei, AGROINPA, Apicultura El Rey S.A.S.) en la cadena de valor de la agroindustria en
el departamento de Putumayo.
</t>
  </si>
  <si>
    <t>11 Educación Ambiental</t>
  </si>
  <si>
    <t>WCS</t>
  </si>
  <si>
    <t>Ministerio de Ambiente y Desarrollo Sostenible</t>
  </si>
  <si>
    <t>Fundación para la Conservación y el Desarrollo Sostenible</t>
  </si>
  <si>
    <t>VII. Pacto por la sostenibilidad: producir conservando y conservar produciendo
XXII. Pacto  Región Amazonia: Desarrollo ambientalmente sostenible por una Amazonia viva</t>
  </si>
  <si>
    <t>B. Biodiversidad y riqueza natural: activos estratégicos de la nación
A. Conservación de los bosques y las selvas amazónicas
D. Incorporar productos amazónicos en el mercado nacional</t>
  </si>
  <si>
    <t>Conservación de ecosistemas
Acuerdos de conservación de bosques
Esquemas de conservación y producción sostenible</t>
  </si>
  <si>
    <t xml:space="preserve">Conservación de ecosistemas
Esquemas de conservación y producción sostenible
</t>
  </si>
  <si>
    <t>VII. Pacto por la sostenibilidad: producir conservando y conservar produciendo</t>
  </si>
  <si>
    <t>B. Biodiversidad y riqueza natural: activos estratégicos de la nación</t>
  </si>
  <si>
    <t>Conservación de ecosistemas</t>
  </si>
  <si>
    <t>Financiación adicional de 5 subconvenios para fortalecimiento socioempresarial</t>
  </si>
  <si>
    <t xml:space="preserve">Alternativas productivas Amazonas BPIN 2020000100269 - Fortalecimiento de alternativas productivas basadas en el aprovechamiento sostenible de los recursos del bosque por comunidades locales del departamento de Amazonas </t>
  </si>
  <si>
    <t>PLAN DE ACCIÓN
PROYECTOS COFINANCIADOS POR SISTEMA GENERAL DE REGALÍAS
VIGENCIA 2022</t>
  </si>
  <si>
    <t>PLAN DE ACCIÓN
PROYECTOS COFINANCIADOS POR FUENTES DISTINTAS AL PRESUPUESTO GENERAL DE LA NACIÓN
VIGENCIA 2022</t>
  </si>
  <si>
    <t>MINISTERIO DE AMBIENTE Y 
DESARROLLO SOSTENIBLE</t>
  </si>
  <si>
    <r>
      <rPr>
        <b/>
        <sz val="12"/>
        <rFont val="Arial Narrow"/>
        <family val="2"/>
      </rPr>
      <t xml:space="preserve">Proceso: </t>
    </r>
    <r>
      <rPr>
        <sz val="12"/>
        <rFont val="Arial Narrow"/>
        <family val="2"/>
      </rPr>
      <t>Gestión Integrada del Portafolio de Planes, Programas y Proyectos</t>
    </r>
  </si>
  <si>
    <r>
      <rPr>
        <b/>
        <sz val="10"/>
        <color theme="1"/>
        <rFont val="Arial Narrow"/>
        <family val="2"/>
      </rPr>
      <t xml:space="preserve">Versión: </t>
    </r>
    <r>
      <rPr>
        <sz val="10"/>
        <color theme="1"/>
        <rFont val="Arial Narrow"/>
        <family val="2"/>
      </rPr>
      <t>3</t>
    </r>
  </si>
  <si>
    <r>
      <t xml:space="preserve">Vigencia: </t>
    </r>
    <r>
      <rPr>
        <sz val="10"/>
        <rFont val="Arial Narrow"/>
        <family val="2"/>
      </rPr>
      <t>24/09/2021</t>
    </r>
  </si>
  <si>
    <r>
      <t xml:space="preserve">Código : </t>
    </r>
    <r>
      <rPr>
        <sz val="10"/>
        <rFont val="Arial Narrow"/>
        <family val="2"/>
      </rPr>
      <t>F-E-GIP-32</t>
    </r>
  </si>
  <si>
    <t>Investigación en conservación y aprovechamiento sostenible de la diversidad biológica, socioeconómica y cultural de la Amazonia colombiana - BPIN 2017011000137</t>
  </si>
  <si>
    <r>
      <t xml:space="preserve">ALINEACIÓN CON LA PLANEACIÓN NACIONAL Y ESTRATEGICA
</t>
    </r>
    <r>
      <rPr>
        <b/>
        <sz val="10"/>
        <color rgb="FFFF0000"/>
        <rFont val="Arial Narrow"/>
        <family val="2"/>
      </rPr>
      <t>(SE DILIGENCIA EN DICIEMBRE EN LA VIGENCIA ANTERIOR DEL POA)</t>
    </r>
  </si>
  <si>
    <r>
      <t xml:space="preserve">PROPUESTA DE ACTIVIDADES Y PRODUCTOS
</t>
    </r>
    <r>
      <rPr>
        <b/>
        <sz val="10"/>
        <color rgb="FFFF0000"/>
        <rFont val="Arial Narrow"/>
        <family val="2"/>
      </rPr>
      <t>(SE DILIGENCIA EN DICIEMBRE EN LA VIGENCIA ANTERIOR DEL POA)</t>
    </r>
  </si>
  <si>
    <r>
      <t xml:space="preserve">REFERENTES DE SEGUIMIENTO
(ACTIVIDADES)
</t>
    </r>
    <r>
      <rPr>
        <b/>
        <sz val="10"/>
        <color rgb="FFFF0000"/>
        <rFont val="Arial Narrow"/>
        <family val="2"/>
      </rPr>
      <t>(SE DILIGENCIA ENTRE DICIEMBRE Y ENERO ANTES DE EL GIRO ANUAL DE RECURSOS- ES CONDICIONAL)</t>
    </r>
  </si>
  <si>
    <r>
      <t xml:space="preserve">FINANCIACIÓN 
</t>
    </r>
    <r>
      <rPr>
        <b/>
        <sz val="10"/>
        <color rgb="FFFF0000"/>
        <rFont val="Arial Narrow"/>
        <family val="2"/>
      </rPr>
      <t>(SE DILIGENCIA EN DICIEMBRE EN LA VIGENCIA ANTERIOR DEL POA)</t>
    </r>
  </si>
  <si>
    <r>
      <t xml:space="preserve">SEGUIMIENTO PRESUPUESTAL
</t>
    </r>
    <r>
      <rPr>
        <b/>
        <sz val="10"/>
        <color rgb="FFFF0000"/>
        <rFont val="Arial Narrow"/>
        <family val="2"/>
      </rPr>
      <t>(SE DILIGENCIA EN CADA TRIMESTRE PARA EL SEGUIMIENTO PERIÓDICO DEL POA)</t>
    </r>
  </si>
  <si>
    <r>
      <t xml:space="preserve">SEGUIMIENTO  A METAS FÍSICAS POR ACTIVIDAD
</t>
    </r>
    <r>
      <rPr>
        <b/>
        <sz val="10"/>
        <color rgb="FFFF0000"/>
        <rFont val="Arial Narrow"/>
        <family val="2"/>
      </rPr>
      <t>(SE DILIGENCIA EN CADA TRIMESTRE PARA EL SEGUIMIENTO PERIÓDICO DEL POA)</t>
    </r>
  </si>
  <si>
    <r>
      <t xml:space="preserve">EVALUACIÓN  IMPACTO DE LA GESTIÓN
</t>
    </r>
    <r>
      <rPr>
        <b/>
        <sz val="10"/>
        <color rgb="FFFF0000"/>
        <rFont val="Arial Narrow"/>
        <family val="2"/>
      </rPr>
      <t>(SE DILIGENCIA ANUALMENTE PARA LA EVALUACIÓN DE CIERRE DEL POA)</t>
    </r>
  </si>
  <si>
    <t>Producto(s)</t>
  </si>
  <si>
    <t>Indicador(es) de Producto</t>
  </si>
  <si>
    <t>% Contribución actividad a la consecución del objetivo</t>
  </si>
  <si>
    <t>Actividades</t>
  </si>
  <si>
    <t>% de Avance acumulado esperado de la actividad
Trimestre I</t>
  </si>
  <si>
    <t>% de Avance acumulado esperado de la actividad
Trimestre II</t>
  </si>
  <si>
    <t>% de Avance acumulado esperado de la actividad
Trimestre III</t>
  </si>
  <si>
    <t>% de Avance acumulado esperado de la actividad
Trimestre IV</t>
  </si>
  <si>
    <t>PROGRAMACIÓN DE AVANCE PRESUPUESTAL ACUMULADO</t>
  </si>
  <si>
    <t xml:space="preserve">% de Avance acumulado por actividad
</t>
  </si>
  <si>
    <t xml:space="preserve">Valor Actividad  ($) </t>
  </si>
  <si>
    <t>Trimestre I</t>
  </si>
  <si>
    <t>Trimestre II</t>
  </si>
  <si>
    <t>Trimestre III</t>
  </si>
  <si>
    <t>Trimestre IV</t>
  </si>
  <si>
    <t xml:space="preserve">Aumentar  la información disponible sobre la realidad biológica, social, económica, ecológica y cultural en la Amazonia colombiana </t>
  </si>
  <si>
    <t xml:space="preserve">Biodiversidad y riqueza natural: activos estratégicos de la nación
Desarrollo Ambientalmente Sostenible por una Amazonia Viva
</t>
  </si>
  <si>
    <t>Programa 3. Agua, ecosistemas acuáticos y territorio
Programa 4. Biodiversidad, bienestar y sostenibilidad</t>
  </si>
  <si>
    <t>Implementar estrategias transectoriales para controlar la deforestación, conservar los ecosistemas y prevenir su degradación.
Intervenciones integrales en territorios enfocadas en áreas ambientalmente estratégicas y las comunidades que los habitan
Proteger y conservar los ecosistemas de la Amazonia como garantía para la equidad intergeneracional</t>
  </si>
  <si>
    <t xml:space="preserve">Un (01) documento técnico que consolida conocimiento de los recursos naturales, socioambientales y culturales de la Amazonia colombiana sobre: 
- Biodiversidad terrestre y acuática (flora, fauna, códigos de barra de ADN en plantas, microorganismos, suelos, recursos hidrobiológicos y acuáticos)
- Ecosistemas acuáticos caracterizados y/o monitoreados 
- Estudios exploratorios de metales pesados (mercurio y/o plomo) en ambientes y recursos acuáticos
- Monitoreo de parcelas permanente para evaluación de Cambio climático.
- Monitoreo comunitario de fauna.
- Estrategias formuladas para la incorporación de la biodiversidad y los servicios ecosistémicos a la planeación y el desarrollo urbano y territorial.
</t>
  </si>
  <si>
    <t>1.1.1.</t>
  </si>
  <si>
    <t>1.1.2.</t>
  </si>
  <si>
    <t>1.1.3.</t>
  </si>
  <si>
    <t>1.1.4.</t>
  </si>
  <si>
    <t>1.1.5.</t>
  </si>
  <si>
    <t>1.1.6.</t>
  </si>
  <si>
    <t>1.2.1.</t>
  </si>
  <si>
    <t>1.2.2.</t>
  </si>
  <si>
    <t>1.2.3.</t>
  </si>
  <si>
    <t>Generar información sobre los conocimientos tradicionales asociados a la biodiversidad que permita comprender el relacionamiento de las sociedades tradicionales con su entorno y su contexto</t>
  </si>
  <si>
    <t>Programa 4. Biodiversidad, bienestar y sostenibilidad
Programa 6. Construcción de territorios sostenibles</t>
  </si>
  <si>
    <t>2.1.2.</t>
  </si>
  <si>
    <t>2.1.4.</t>
  </si>
  <si>
    <t xml:space="preserve">Implementar estrategias transectoriales para controlar la deforestación, conservar los ecosistemas y prevenir su degradación.
Desarrollar modelos productivos sostenibles asociados a la agro diversidad y al biocomercio de la Amazonia:
Avanzar hacia la transición de actividades productivas comprometidas con la sostenibilidad y la mitigación del cambio climático.
</t>
  </si>
  <si>
    <t xml:space="preserve">Modelamiento ambiental y escenarios dinámicos del territorio amazónico.
Restauración ecológica.
Dinámicas Socioambientales en la Amazonia.
Cambio climático.
</t>
  </si>
  <si>
    <t>2.2.1.</t>
  </si>
  <si>
    <t>2.2.2.</t>
  </si>
  <si>
    <t>2.2.3.</t>
  </si>
  <si>
    <t>2.2.4.</t>
  </si>
  <si>
    <t>2.2.5.</t>
  </si>
  <si>
    <t>Realizar innovación, transferencia de tecnología y apropiación social para la sostenibilidad de la región Amazónica colombiana</t>
  </si>
  <si>
    <t>Programa 7. Apropiación social del conocimiento para la gobernanza Ambiental
Programa 8. Gestión integral de la información ambiental en Colombia</t>
  </si>
  <si>
    <t xml:space="preserve">Servicio de información ambiental de la Amazonía colombiana datos actualizados incorporados en las bases de datos   </t>
  </si>
  <si>
    <t xml:space="preserve">1. Un (01) Sistema de información diseñados, actualizados o en funcionamiento.
2. Ocho (08) Mapas Ambientales elaborados.
3. Base de datos Inírida gestionada y actualizada.
4. Contenidos de las bases de datos de colecciones biológicas (Herbario Amazónico Colombiano, CIACOL, Herpetofauna) actualizados
</t>
  </si>
  <si>
    <t>3.1.1.</t>
  </si>
  <si>
    <t>3.1.2.</t>
  </si>
  <si>
    <t>Modelar escenarios actuales y futuros de ocupación y sostenibilidad ambiental de la Amazonia colombiana y realizar el monitoreo ambiental.</t>
  </si>
  <si>
    <t>3.1.4.</t>
  </si>
  <si>
    <t>1. Una (01) Estrategia de visibilidad y comunicación realizadas (eventos, publicaciones, talleres, divulgación, etc.)
2. Diez (10) documentos divulgados.
3. Treinta (30)Talleres o actividades de capacitación realizadas</t>
  </si>
  <si>
    <t>3.2.1.</t>
  </si>
  <si>
    <t>3.2.2.</t>
  </si>
  <si>
    <t>3.3.1.</t>
  </si>
  <si>
    <t>3.3.2.</t>
  </si>
  <si>
    <t>Programa 3. Agua, ecosistemas acuáticos y territorio 
Programa 4. Biodiversidad, bienestar y sostenibilidad
Programa 6. Construcción de territorios sostenibles
Programa 7. Apropiación social del conocimiento para la gobernanza Ambiental
Programa 8. Gestión integral de la información ambiental en Colombia</t>
  </si>
  <si>
    <t xml:space="preserve">Sedes adecuadas  </t>
  </si>
  <si>
    <t>Sedes del Instituto SINCHI en la Amazonia colombiana mantenidas y adecuadas</t>
  </si>
  <si>
    <t xml:space="preserve">Garantizar amparos para la sostenibilidad de los instrumentos físicos y logísticos que soportan el proceso investigativo y la custodia de información ambiental de la Amazonia colombiana
</t>
  </si>
  <si>
    <t>2.1.1.</t>
  </si>
  <si>
    <t xml:space="preserve">La actividad 2.1.1. se cerró en el SUIFP en la vigencia 2021 y se creó esta nueva actividad para la vigencia 2022. </t>
  </si>
  <si>
    <t>Diseñar y ejecutar investigación en modelos de sistemas para paisajes productivos  sostenibles en la Amazonia</t>
  </si>
  <si>
    <t>ARTICULACIÓN PENIA 2021-2030</t>
  </si>
  <si>
    <t>ARTICULACIÓN 
PLAN ESTRATÉGICO INSTITUCIONAL 2020-2030</t>
  </si>
  <si>
    <t>POA PLAN OPERATIVO ANUAL - INSTITUTOS DE INVESTIGACION AMBIENTAL</t>
  </si>
  <si>
    <t>Servicio de apoyo a emprendimientos</t>
  </si>
  <si>
    <t xml:space="preserve">1. Un (01)  Modelo para la conservación de la biodiversidad realizados  .
2. Un (01) Sistemas productivos a nivel paisaje evaluados
3. Mantenimiento de hectáreas establecidas y en proceso de restauración
4. Un (01) protocolo de restauración validado.
5. Estrategias para la gestión ambiental urbana y territorial formuladas.
6. Acuerdos municipales para la conservación del medio ambiente aprobados y otorgados
</t>
  </si>
  <si>
    <t xml:space="preserve">% Contribución al objetivo
</t>
  </si>
  <si>
    <t>Conservación de bosques y sostenibilidad en el corazón de la Amazonia GEF 6 financiamiento adicional ASL</t>
  </si>
  <si>
    <t xml:space="preserve">Acompañamiento al Proceso de actualización del Plan de Ordenación y Manejo  de la cuenca del Río Cuduyarí - </t>
  </si>
  <si>
    <t xml:space="preserve">Expedición científica por la conectividad entre Macarena y Chiribiquete </t>
  </si>
  <si>
    <t>Inventario de oferta ambiental para el desarrollo forestal en el bajo Caguán Núcleo 1</t>
  </si>
  <si>
    <t>Banco Mundial  - Gef 7
Fondo Patrimonio Natural</t>
  </si>
  <si>
    <t>Conservación de Bosques y Sostenibilidad en el Corazón de la Amazonia - GEF 7 - Financiamiento adicional ASL 2</t>
  </si>
  <si>
    <t xml:space="preserve">Minciencias </t>
  </si>
  <si>
    <t xml:space="preserve">COMPROMETIDO </t>
  </si>
  <si>
    <r>
      <t xml:space="preserve">COSTO DEL PROYECTO BIENIO 2021 - 2022
</t>
    </r>
    <r>
      <rPr>
        <sz val="10"/>
        <color theme="0"/>
        <rFont val="Arial"/>
        <family val="2"/>
      </rPr>
      <t>(no incluye contrapartida)</t>
    </r>
  </si>
  <si>
    <t>COMPROMETIDO</t>
  </si>
  <si>
    <t>COSTO PROYECTADO A EJECUTAR 2022 *</t>
  </si>
  <si>
    <t>Fuente: Subdirección Científica y Tecnológica - Oficina Asesora de Planeación - Unidad de Apoyo Financiera, Instituto SINCHI, 01.12.2021</t>
  </si>
  <si>
    <t>PLAN FINANCIERO 2022</t>
  </si>
  <si>
    <t xml:space="preserve">INSTITUTO AMAZÓNICO DE INVESTIGACIONES CIENTÍFICAS SINCHI </t>
  </si>
  <si>
    <t xml:space="preserve">PROYECTOS COFINANCIADOS </t>
  </si>
  <si>
    <t>PROGRAMA PLAN ESTRATÉGICO INSTITUCIONAL</t>
  </si>
  <si>
    <t>COSTO DEL PROYECTO (sin contrapartida)</t>
  </si>
  <si>
    <t>EJECUTADO COMPROMISOS</t>
  </si>
  <si>
    <t>SALDO PROYECTADO 2022</t>
  </si>
  <si>
    <t>PROGRAMACIÓN  2022</t>
  </si>
  <si>
    <t>1. Ecosistemas y Recursos Naturales
2. Sostenibilidad e Intervención</t>
  </si>
  <si>
    <t>Banco Mundial . GEF</t>
  </si>
  <si>
    <t>Conservación de bosques y sostenibilidad en el corazón de la Amazonia recursos - ASL financiamiento adicional 2</t>
  </si>
  <si>
    <t>Macarena Sostenible con más Capacidad para la Paz - MASCAPAZ”</t>
  </si>
  <si>
    <t xml:space="preserve">Fondo de la Unión Europea para la paz </t>
  </si>
  <si>
    <t>Programa Visión Amazonía (VA) Portafolio REM Componente 3 Pilar agroambiental - Acuerdos con Campesinos</t>
  </si>
  <si>
    <t xml:space="preserve">REM KfW - Fondo Patrimonio Natural </t>
  </si>
  <si>
    <t xml:space="preserve">Conectividad y conservación de la biodiversidad mediante el fortalecimiento de las instituciones y las organizaciones locales para asegurar el manejo integral bajo en carbono.  </t>
  </si>
  <si>
    <t xml:space="preserve">1. Ecosistema y Recursos Naturales </t>
  </si>
  <si>
    <t xml:space="preserve">6. Fortalecimiento Institucional </t>
  </si>
  <si>
    <t>Fortaleciendo las capacidades territoriales para la innovación en agroecología, pesca artesanal responsable y bio-economía circular para la adaptación y mitigación al cambio climático en Colombia- DeSIRA 2020CO</t>
  </si>
  <si>
    <t>Unión Europea</t>
  </si>
  <si>
    <t xml:space="preserve">Corporación Connect Bogotá Región y Textiles Lafayette S.A.S. </t>
  </si>
  <si>
    <t>Plan Integral de Gestión del Cambio Climático Territorial del departamento de Guainía</t>
  </si>
  <si>
    <t xml:space="preserve">3. Modelos de Funcionamiento y sostenibilidad </t>
  </si>
  <si>
    <t>Proceso de actualización del Plan de Ordenación y Manejo de la cuenca del Río Cuduyarí</t>
  </si>
  <si>
    <t xml:space="preserve">Mapa de vegetación de Colombia   </t>
  </si>
  <si>
    <t xml:space="preserve">Minambiente </t>
  </si>
  <si>
    <t>Pesca en el río Cuduyarí: uso y conocimiento de los peces en comunidades de la etnia Cubeo</t>
  </si>
  <si>
    <t>1. Ecosistemas y Recursos Naturales
5. Gestión Compartida</t>
  </si>
  <si>
    <t xml:space="preserve">Sub Total </t>
  </si>
  <si>
    <t xml:space="preserve">INVERSIÓN PGN </t>
  </si>
  <si>
    <t>VALOR VIGENCIA 2022</t>
  </si>
  <si>
    <t>1. Ecosistemas y Recursos Naturales 2. Sostenibilidad e Intervención, 3. Modelos de Funcionamiento, 4. Dinámicas Socioambientales, 5. Gestión compartida</t>
  </si>
  <si>
    <t>PGN</t>
  </si>
  <si>
    <t xml:space="preserve"> 6. Fortalecimiento Institucional</t>
  </si>
  <si>
    <t xml:space="preserve">GASTOS DE FUNCIONAMIENTO </t>
  </si>
  <si>
    <t xml:space="preserve">DESCRIPCIÓN </t>
  </si>
  <si>
    <t xml:space="preserve">FUENTE </t>
  </si>
  <si>
    <t xml:space="preserve">Gastos de funcionamiento institutos de investigación Ley 99 de 1993. Instituto Sinchi </t>
  </si>
  <si>
    <t xml:space="preserve">PRESUPUESTO RECURSOS PROPIOS </t>
  </si>
  <si>
    <t>Gastos de apoyo a la gestión misional</t>
  </si>
  <si>
    <t>VALOR BIENIO 2021 -  2022</t>
  </si>
  <si>
    <t>Fortalecimiento de alternativas productivas basadas en el aprovechamiento sostenible de los recursos del bosque por comunidades locales del departamento de Amazonas. Leticia</t>
  </si>
  <si>
    <t>ACTI - AMAZONAS</t>
  </si>
  <si>
    <t>Desarrollo tecnológico para el fortalecimiento de alternativas productivas sostenibles de productos no maderables del
departamento de Vaupés</t>
  </si>
  <si>
    <t>ACTI - VAUPÉS</t>
  </si>
  <si>
    <t xml:space="preserve">Desarrollo de bioempaques a partir de recursos amazónicos renovables Amazonas 	</t>
  </si>
  <si>
    <t>DESCRIPCIÓN</t>
  </si>
  <si>
    <t>Proyectos cofinanciados</t>
  </si>
  <si>
    <t>Inversión BPIN (PGN)</t>
  </si>
  <si>
    <t>Gastos de Funcionamiento (PGN)</t>
  </si>
  <si>
    <t>Recursos propios</t>
  </si>
  <si>
    <t xml:space="preserve">Capítulo Presupuestal Independiente SGR </t>
  </si>
  <si>
    <t>Total Bienio 2021 - 2022</t>
  </si>
  <si>
    <t>Fuente: Unidad de Apoyo Financiera - Instituto SINCHI, 01-12-2021</t>
  </si>
  <si>
    <t>Información disponible en el SIAT-AC con la línea base de los Indicadores de Bienestar para Pueblos Indígenas IBHI de los resguardos priorizados en la región amazónica</t>
  </si>
  <si>
    <t>Wildlife Conservation Society - WCS</t>
  </si>
  <si>
    <t>Implementación en campo de las actividades correspondientes al Inventario Forestal Nacional (IFN) en la región de la Amazonia</t>
  </si>
  <si>
    <t>Expedición bio binacional Colombia - Perú Programa Colombia Bio</t>
  </si>
  <si>
    <t>Fortalecimiento de los procesos de investigación en bioprospección de la biodiversidad de la Amazonia colombiana con fines de uso sostenible y conservación.</t>
  </si>
  <si>
    <t>Minciencias</t>
  </si>
  <si>
    <t>1. Ecosistemas y Recursos Naturales</t>
  </si>
  <si>
    <t xml:space="preserve">Conservación de bosques y sostenibilidad en el corazón de la Amazonia recursos - ASL financiamiento adicional </t>
  </si>
  <si>
    <t>1. Ecosistemas y recursos naturales
2. Sostenibilidad e Intervención</t>
  </si>
  <si>
    <t>Fundación para la Conservación y el Desarrollo Sostenible 
FCDS</t>
  </si>
  <si>
    <t>Evaluación de la capacidad de tinción del pigmento melanina producido por la cepa Pseudomonas sp. S.H.S.9 en textiles sintéticos tipo poliéster</t>
  </si>
  <si>
    <t>Total Plan Incorporación 2022</t>
  </si>
  <si>
    <t>2. Sostenibilidad e Intervención 
3. Modelos de Funcionamiento 
4. Dinámicas Socio ambientales  
5. Gestión compartida</t>
  </si>
  <si>
    <t xml:space="preserve">Investigación conservación y aprovechamiento sostenible de la diversidad biológica, sociocultural y económica de la amazonia colombiana Amazonas, Caquetá, Putumayo, Guaviare, Vaupés, Guainía </t>
  </si>
  <si>
    <t>Fortalecimiento de la capacidad del entorno físico y logístico requerido para el levantamiento y gestión de la información ambiental de la Amazonia colombiana. Amazonas, Caquetá, Vaupés, Guaviare, Guainía</t>
  </si>
  <si>
    <t xml:space="preserve">Subtotal </t>
  </si>
  <si>
    <t xml:space="preserve">ACTI - Amazonas </t>
  </si>
  <si>
    <t>ACTI - Vaupés</t>
  </si>
  <si>
    <r>
      <t xml:space="preserve">12. Apropiación social de la ciencia </t>
    </r>
    <r>
      <rPr>
        <b/>
        <sz val="10"/>
        <color theme="1"/>
        <rFont val="Arial"/>
        <family val="2"/>
      </rPr>
      <t xml:space="preserve"> </t>
    </r>
  </si>
  <si>
    <r>
      <t xml:space="preserve">Actualización del plan integral de gestión del cambio climático territorial del departamento de Guainía  -  </t>
    </r>
    <r>
      <rPr>
        <b/>
        <sz val="10"/>
        <color theme="1"/>
        <rFont val="Arial"/>
        <family val="2"/>
      </rPr>
      <t>PIGCCT Guainía</t>
    </r>
  </si>
  <si>
    <t>Fondo de Desarrollo de la Zona de Integración Fronteriza Colombia – Perú (ICP) - BID</t>
  </si>
  <si>
    <t xml:space="preserve">3 Lucha contra la deforestación
5.Plan de acción Pacto de Leticia
10 Fortalecer estrategia de Negocios Verdes y el Sistema Nacional Ambiental, SINA
</t>
  </si>
  <si>
    <t xml:space="preserve">5 Plan de acción del Pacto de Leticia
</t>
  </si>
  <si>
    <t xml:space="preserve">5 Plan de acción del Pacto de Leticia
</t>
  </si>
  <si>
    <t>12 Otros: bioeconomía y bioprospección
Cambio climático</t>
  </si>
  <si>
    <t xml:space="preserve">3 Lucha contra la deforestación
</t>
  </si>
  <si>
    <t xml:space="preserve">12 Otros. Cambio climático
</t>
  </si>
  <si>
    <t xml:space="preserve">1. Ecosistemas y Recursos Naturales
5. Gestión Compartida </t>
  </si>
  <si>
    <t>1.1 Caracterización, valoración y manejo de ecosistemas amazónicos
5.2. Integración de políticas nacionales, regionales y locales</t>
  </si>
  <si>
    <t>3.1. Modelos de cambio climático en la amazonia colombiana</t>
  </si>
  <si>
    <t>Recursos no ingresan al presupuesto del Instituto</t>
  </si>
  <si>
    <t>Fuente: Oficina Asesora de Planeación, Instituto SINCHI, 01.12.2021</t>
  </si>
  <si>
    <t xml:space="preserve">R1.Fomento a la innovación regional: Innovaciones técnicas y organizacionales para realizar la transición hacia AEBE probadas y adoptadas en el campo por los usuarios
Entregables:
• Banco de opciones agroecológicas probadas para ser adoptadas en campo (mitigación y adaptación al CC)
• Productos y servicios AEBE definidos para certificación
R2. Capacidades regionales en AEBE: Capacidades de los productores y sus organizaciones locales para realizar la transición hacia AEBE fortalecidas
Entregables:
• Informe con análisis y diagnóstico de las cadenas de valor y sus capacidades para adoptar estrategias.
• Estrategia de bioeconomía con AEBE para cada región.
• Plataforma de venta en line.
• Sistema de monitoreo participativo para las cadenas de AEBE regionales
R 3. Mejorar Cadenas de valor vía bioeconomía: Cadenas de valor mejoradas (o establecidas) en cuanto a su rentabilidad, su resiliencia frente al cambio climático y su huella de carbono
Entregables:
•Informe sobre estructura socio-económica y funciones ecológicas de las explotaciones y cadenas de valor, incluidas tipología de sistemas socio-ecológicos.
• Mapeo de datos específicos de las cadenas de valor y análisis estructural y económico.
• Reporte de capacidades locales fortalecidas en AEBE.
R4. Política, Gobernanza y Marco regulatorio en AEBE: Capacidades de las instancias de gobernanza en facilitar la adopción de prácticas AEBE fortalecidas 
Entregables:
• Documento de propuestas de lineamientos de política nacional intersectorial* en AEBE
• Portafolio de opciones de financiación para AEBE
•Documento de propuestas de mejora al marco normativo para promover AEBE Documento de recomendaciones para la Gobernanza regional intersectorial en AEBE
</t>
  </si>
  <si>
    <t xml:space="preserve">• Plan de trabajo/Cronogramas, soportada con metodología para la actualización participativa del PIGCCT
• Documento actualizado del Plan Departamental Integral de Gestión de Cambio Climático formulad según lineamientos de Minambiente (2021)
• Estrategia de seguimiento al plan de acción del PIGCCT
• Ordenanza o Decreto borrador elaborado para la adopción del Instrumento Actualizado
• Documento final con la síntesis del proceso de formulación, a modo de resumen ejecutivo, (tipo policy brief, con infografías para cada uno de ejes)
</t>
  </si>
  <si>
    <t xml:space="preserve">• Documento actualizado del Plan Departamental Integral de Gestión de Cambio Climático formulado según lineamientos de Minambiente (2021)
• Estrategia de seguimiento al plan de acción del PIGCCT
•  Ordenanza o Decreto borrador elaborado para la adopción del Instrumento Actualizado
•  Documento final con la síntesis del proceso de formulación, a modo de resumen ejecutivo, (tipo policy brief, con infografías para cada uno de ejes)
</t>
  </si>
  <si>
    <t>Recursos no ingresan al presupuesto del Instituto
$ 256.818.416</t>
  </si>
  <si>
    <t xml:space="preserve">• Documento desarrollo conceptual y metodológico del mapa nacional de vegetación 
• Compilación de información en cada instituto sobre levantamientos florísticos
• Cinco regiones priorizadas con mapa vegetal a escala detallada de vegetación según información
• documento con soporte y memorias de la realización de las mesas técnicas
• Una publicación sobre el mapa de vegetación de Colombia
</t>
  </si>
  <si>
    <t>Llevar a cabo un proceso de innovación colaborativa para crear un kit de cosmética natural para el cuidado de la piel facial, con materias primas de origen amazónico colombiano como son ingredientes naturales de arazá, miel de abeja y jalea real con propiedades anti edad y antioxidantes, teniendo un especial cuidado por la salud de las personas, la mitigación de la contaminación ambiental y el desarrollo social productivo de la Región de Putumayo.</t>
  </si>
  <si>
    <t>Recursos no ingresan al presupuesto del Instituto
$ 150.000.000</t>
  </si>
  <si>
    <t>ODS 15 Proteger, restablecer y promover el uso sostenible de los ecosistemas terrestres, gestionar sosteniblemente los bosques, luchar contra la desertificación, detener e invertir la degradación de las tierras y detener la pérdida de biodiversidad</t>
  </si>
  <si>
    <t xml:space="preserve">Durante este año se finalizan las siguientes actividades:
• 3.200 Familias atendidas con asistencia técnica e implementan de manera diferencial un modelo de producción agrícola integral sostenible en fincas campesinas de los cuatro municipios del proyecto a partir de un efecto demostrativo 
• 18 asociaciones de comunidades campesinas e indígenas (una asociación indígena) que encuentran vinculadas a encadenamientos productivos
• 10 rutas y senderos turísticos ambientalmente gestionados que se encuentran en funcionamiento al final del proyecto en los cuatro municipios.
• 800 familias que al final del proyecto ocupan zonas de amortiguamiento de la AMEM, que adelantan los procesos de formalización predial según ruta de titulación diseñada por entidades competentes (zonas priorizadas según criterios expuestos en el PIMA Macarena Norte.)
• 1000 Hectáreas al final del proyecto resultantes de acuerdos de conservación y restauración con campesinos en los cuatro municipios, con el fin de mejorar coberturas vegetales nativas y producción de material vegetal en esta área del AMEM.
• 1600 Niños y jóvenes de la zona de la AMEM que al final del proyecto están vinculados al programa de reconocimiento territorial mediante excursiones guiadas “Conoce tu territorio” (mínimo el 48% mujeres, el 5% indígenas y el 35% jóvenes campesinos víctimas del conflicto armado).
• 24 iniciativas de jóvenes ambientalistas (6 en cada municipio) que se han implementado al final del proyecto y que se enmarcan en la producción verde, energías alternativas y arborización
• 32 escuelas urbanas y rurales de los cuatro municipios de la zona del proyecto que al finalizar el proyecto cuentan con mejoramiento de infraestructura con materiales locales e innovación. (60% escuelas rurales y un 40% escuelas urbanas) (8 escuelas por cada municipio).
• 30 procesos organizativos apoyados en los tres años de ejecución, en los cuatro municipios (10 por cada municipio), que fortalecen el liderazgo ambiental y la identidad campesina.
</t>
  </si>
  <si>
    <t xml:space="preserve">•Concertación de los planes de manejo predial para 170 familias campesinas en perla amazónica y 
• Gestión de acuerdos de conservación.
• Inversiones comunitarias asociadas a las herramientas de manejo del paisaje (Rondas Hídricas) y asistencia técnica para la implementación y propagación del material vegetal (vivero)
• Concertación de Herramientas de Manejo del Paisaje y sistemas productivos agroforestales y de seguridad alimentaria con comunidades 
• Implementación de Herramientas de Manejo del Paisaje y sistemas productivos agroforestales y de seguridad alimentaria conforme al plan predial 
• Seguimiento predial a los acuerdos y fortalecimiento al esquema de gobernanza y monitoreo comunitario
• Implementación de parcelas y decisión de especies para núcleos forestales  (área de trabajo Piamonte, ZRC Perla Amazónica.) 
• Plan de manejo de Asaí y Canangucha en veredas del núcleo 4 San Vicente del Caguán, Sabanas del Yari.
</t>
  </si>
  <si>
    <t xml:space="preserve">•Concertación de los planes de manejo predial para 170 familias campesinas en perla amazónica y  
• Concertación de Herramientas de Manejo del Paisaje y sistemas productivos agroforestales y de seguridad alimentaria con comunidades 
• Implementación de Herramientas de Manejo del Paisaje y sistemas productivos agroforestales y de seguridad alimentaria conforme al plan predial 
• Seguimiento predial a los acuerdos y fortalecimiento al esquema de gobernanza y monitoreo comunitario
• Implementación de parcelas y decisión de especies para núcleos forestales  (área de trabajo Piamonte, ZRC Perla Amazónica.) 
• Plan de manejo de Asaí y Canangucha en veredas del núcleo 4 San Vicente del Caguán, Sabanas del Yari.
</t>
  </si>
  <si>
    <t xml:space="preserve">Proyecto en etapa inicial puesto que la contratación de la interventoría (por parte de la Gobernación) solo surtió efecto en noviembre de 2021. Busca remplazar los empaques  plásticos y de poliestireno (conocido comúnmente como
ICOPOR), por empaques biodegradables que cumplan la misma función.   Esto impactará positivamente al departamento de Amazonas y su área de influencia, ya que desde Leticia  se distribuyen hacia los poblados de Brasil y Perú en la frontera.  </t>
  </si>
  <si>
    <t xml:space="preserve">•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</si>
  <si>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 xml:space="preserve">Avances en cada una de las actividades para lograr: 
• Un (1) Plan de manejo y aprovechamiento desarrollado y protocolos de monitoreo y evaluación
• Un (1) proceso de  BPA para sistemas agrobiodiversos implementado.
• Un (1) documento con la estandarización del procesos de transformación (extracción de aceite)
• Un (1) documento manual de funcionamiento de equipo de extracción  
• Capacitaciones para la transferencia del conocimiento
• Dos (2) Planes de negocios formulados
</t>
  </si>
  <si>
    <t>Alternativas productivas Vaupés BPIN 2020000100264 - Desarrollo tecnológico para el fortalecimiento de alternativas productivas sostenibles de productos no maderables del departamento de Vaupés</t>
  </si>
  <si>
    <t>Desarrollo tecnológico para el fortalecimiento de alternativas productivas sostenibles de productos no maderables del departamento de Vaupés</t>
  </si>
  <si>
    <t xml:space="preserve">Avances en cada una de las actividades para lograr: 
•Formular una estrategia para el aprovechamiento sostenible de Inchi (C.Orinocense) por la comunidad de Wacurabá
•Planificar y establecer unidades productivas Familiares para la producción de especies para aprovechamiento comercial
•Determinar los costos productivos de especies en campo y apoyo a productores para su comercialización justa
•Evaluar e implementar en la comunidad Wacurabá, el proceso de beneficio de Inchi o Cacay, implementando un secador solar
•Caracterizar los parámetros fisicoquímicos y de actividades biológica de las especies seleccionadas y subproductos de la transformación Inchi o Cacay
•Desarrollar productos y sus procesos de transformación a partir de las especies seleccionadas y de los subproductos de proceso, para su implementación en la planta de transformación
•Realizar procesos de transferencia de conocimiento y tecnológica a iniciativas empresariales, y comunitarias en aspectos técnicos, organizativos,  sociales, empresariales, comercialización justa y mercadeo
</t>
  </si>
  <si>
    <t>Total Plan financiero 2022</t>
  </si>
  <si>
    <t>2. Sostenibilidad e Intervención 
5. Gestión compartida</t>
  </si>
  <si>
    <t>Lafayette - Minciencias</t>
  </si>
  <si>
    <t>RESUMEN PLAN FINANCIERO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</si>
</sst>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4" formatCode="_-&quot;$&quot;\ * #,##0.00_-;\-&quot;$&quot;\ * #,##0.00_-;_-&quot;$&quot;\ * &quot;-&quot;??_-;_-@_-"/>
    <numFmt numFmtId="164" formatCode="_(* #,##0.00_);_(* \(#,##0.00\);_(* &quot;-&quot;??_);_(@_)"/>
    <numFmt numFmtId="165" formatCode="_(&quot;$&quot;\ * #,##0.00_);_(&quot;$&quot;\ * \(#,##0.00\);_(&quot;$&quot;\ * &quot;-&quot;??_);_(@_)"/>
    <numFmt numFmtId="166" formatCode="_-&quot;$&quot;* #,##0_-;\-&quot;$&quot;* #,##0_-;_-&quot;$&quot;* &quot;-&quot;_-;_-@_-"/>
    <numFmt numFmtId="167" formatCode="_([$$-240A]\ * #,##0.00_);_([$$-240A]\ * \(#,##0.00\);_([$$-240A]\ * &quot;-&quot;??_);_(@_)"/>
    <numFmt numFmtId="168" formatCode="&quot;$&quot;#,##0"/>
    <numFmt numFmtId="169" formatCode="&quot;$&quot;\ #,##0"/>
    <numFmt numFmtId="170" formatCode="_(&quot;$&quot;\ * #,##0_);_(&quot;$&quot;\ * \(#,##0\);_(&quot;$&quot;\ * &quot;-&quot;??_);_(@_)"/>
    <numFmt numFmtId="171" formatCode="[$$-240A]\ #,##0"/>
    <numFmt numFmtId="172" formatCode="_-[$$-240A]\ * #,##0.00_-;\-[$$-240A]\ * #,##0.00_-;_-[$$-240A]\ * &quot;-&quot;??_-;_-@_-"/>
    <numFmt numFmtId="173" formatCode="_([$$-240A]\ * #,##0_);_([$$-240A]\ * \(#,##0\);_([$$-240A]\ * &quot;-&quot;??_);_(@_)"/>
    <numFmt numFmtId="174" formatCode="_-* #,##0_-;\-* #,##0_-;_-* &quot;-&quot;??_-;_-@_-"/>
    <numFmt numFmtId="175" formatCode="_-[$$-240A]\ * #,##0_-;\-[$$-240A]\ * #,##0_-;_-[$$-240A]\ * &quot;-&quot;??_-;_-@_-"/>
    <numFmt numFmtId="176" formatCode="_-* #,##0.00\ _€_-;\-* #,##0.00\ _€_-;_-* &quot;-&quot;??\ _€_-;_-@_-"/>
    <numFmt numFmtId="177" formatCode="_-* #,##0\ _€_-;\-* #,##0\ _€_-;_-* &quot;-&quot;??\ _€_-;_-@_-"/>
  </numFmts>
  <fonts count="7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rgb="FF000000"/>
      <name val="Calibri"/>
      <family val="2"/>
      <charset val="204"/>
    </font>
    <font>
      <sz val="11"/>
      <color indexed="8"/>
      <name val="Calibri"/>
      <family val="2"/>
      <charset val="1"/>
    </font>
    <font>
      <b/>
      <sz val="9"/>
      <color indexed="8"/>
      <name val="Arial"/>
      <family val="2"/>
    </font>
    <font>
      <sz val="10"/>
      <color indexed="8"/>
      <name val="MS Sans Serif"/>
      <family val="2"/>
    </font>
    <font>
      <sz val="11"/>
      <color indexed="8"/>
      <name val="Calibri"/>
      <family val="2"/>
    </font>
    <font>
      <sz val="11"/>
      <name val="Arial"/>
      <family val="2"/>
    </font>
    <font>
      <sz val="10"/>
      <name val="Calibri"/>
      <family val="2"/>
      <scheme val="minor"/>
    </font>
    <font>
      <b/>
      <sz val="10"/>
      <name val="Calibri"/>
      <family val="2"/>
      <scheme val="minor"/>
    </font>
    <font>
      <sz val="10"/>
      <color theme="1"/>
      <name val="Calibri"/>
      <family val="2"/>
      <scheme val="minor"/>
    </font>
    <font>
      <sz val="10"/>
      <color indexed="8"/>
      <name val="Arial"/>
      <family val="2"/>
    </font>
    <font>
      <sz val="11"/>
      <color rgb="FF000000"/>
      <name val="Calibri"/>
      <family val="2"/>
      <scheme val="minor"/>
    </font>
    <font>
      <sz val="9"/>
      <name val="Arial"/>
      <family val="2"/>
    </font>
    <font>
      <b/>
      <sz val="9"/>
      <color theme="0"/>
      <name val="Arial"/>
      <family val="2"/>
    </font>
    <font>
      <b/>
      <sz val="10"/>
      <color theme="0"/>
      <name val="Arial"/>
      <family val="2"/>
    </font>
    <font>
      <b/>
      <sz val="10"/>
      <color rgb="FFFF0000"/>
      <name val="Calibri"/>
      <family val="2"/>
      <scheme val="minor"/>
    </font>
    <font>
      <sz val="10"/>
      <color theme="0"/>
      <name val="Calibri"/>
      <family val="2"/>
      <scheme val="minor"/>
    </font>
    <font>
      <sz val="10"/>
      <name val="Arial"/>
      <family val="2"/>
    </font>
    <font>
      <b/>
      <sz val="10"/>
      <color theme="1"/>
      <name val="Calibri"/>
      <family val="2"/>
      <scheme val="minor"/>
    </font>
    <font>
      <b/>
      <sz val="11"/>
      <color indexed="81"/>
      <name val="Tahoma"/>
      <family val="2"/>
    </font>
    <font>
      <sz val="9"/>
      <color indexed="81"/>
      <name val="Tahoma"/>
      <family val="2"/>
    </font>
    <font>
      <sz val="11"/>
      <color indexed="81"/>
      <name val="Tahoma"/>
      <family val="2"/>
    </font>
    <font>
      <b/>
      <sz val="9"/>
      <color indexed="81"/>
      <name val="Tahoma"/>
      <family val="2"/>
    </font>
    <font>
      <b/>
      <sz val="10"/>
      <color indexed="81"/>
      <name val="Tahoma"/>
      <family val="2"/>
    </font>
    <font>
      <sz val="12"/>
      <color indexed="81"/>
      <name val="Tahoma"/>
      <family val="2"/>
    </font>
    <font>
      <b/>
      <sz val="10"/>
      <name val="Arial"/>
      <family val="2"/>
    </font>
    <font>
      <sz val="10"/>
      <color theme="1"/>
      <name val="Arial"/>
      <family val="2"/>
    </font>
    <font>
      <b/>
      <sz val="14"/>
      <name val="Arial"/>
      <family val="2"/>
    </font>
    <font>
      <sz val="10"/>
      <color theme="0"/>
      <name val="Arial"/>
      <family val="2"/>
    </font>
    <font>
      <sz val="10"/>
      <color indexed="8"/>
      <name val="Calibri"/>
      <family val="2"/>
      <scheme val="minor"/>
    </font>
    <font>
      <b/>
      <sz val="10"/>
      <color indexed="8"/>
      <name val="Calibri"/>
      <family val="2"/>
      <scheme val="minor"/>
    </font>
    <font>
      <b/>
      <sz val="10"/>
      <color theme="1"/>
      <name val="Verdana"/>
      <family val="2"/>
    </font>
    <font>
      <sz val="9"/>
      <color theme="1"/>
      <name val="Arial"/>
      <family val="2"/>
    </font>
    <font>
      <sz val="11"/>
      <color rgb="FF000000"/>
      <name val="Calibri"/>
      <family val="2"/>
    </font>
    <font>
      <sz val="10"/>
      <color rgb="FF000000"/>
      <name val="Arial"/>
      <family val="2"/>
    </font>
    <font>
      <sz val="10"/>
      <color theme="1"/>
      <name val="Arial Narrow"/>
      <family val="2"/>
    </font>
    <font>
      <sz val="12"/>
      <color theme="1"/>
      <name val="Arial Narrow"/>
      <family val="2"/>
    </font>
    <font>
      <b/>
      <sz val="22"/>
      <color theme="0"/>
      <name val="Arial Narrow"/>
      <family val="2"/>
    </font>
    <font>
      <b/>
      <sz val="18"/>
      <color rgb="FFFF0000"/>
      <name val="Arial Narrow"/>
      <family val="2"/>
    </font>
    <font>
      <sz val="12"/>
      <name val="Arial Narrow"/>
      <family val="2"/>
    </font>
    <font>
      <b/>
      <sz val="12"/>
      <name val="Arial Narrow"/>
      <family val="2"/>
    </font>
    <font>
      <b/>
      <sz val="12"/>
      <color theme="0"/>
      <name val="Arial Narrow"/>
      <family val="2"/>
    </font>
    <font>
      <b/>
      <sz val="12"/>
      <color theme="1"/>
      <name val="Arial Narrow"/>
      <family val="2"/>
    </font>
    <font>
      <b/>
      <sz val="10"/>
      <color theme="1"/>
      <name val="Arial Narrow"/>
      <family val="2"/>
    </font>
    <font>
      <b/>
      <sz val="10"/>
      <name val="Arial Narrow"/>
      <family val="2"/>
    </font>
    <font>
      <sz val="10"/>
      <name val="Arial Narrow"/>
      <family val="2"/>
    </font>
    <font>
      <b/>
      <sz val="10"/>
      <color theme="0"/>
      <name val="Arial Narrow"/>
      <family val="2"/>
    </font>
    <font>
      <b/>
      <sz val="10"/>
      <color rgb="FFFF0000"/>
      <name val="Arial Narrow"/>
      <family val="2"/>
    </font>
    <font>
      <b/>
      <i/>
      <sz val="10"/>
      <name val="Arial Narrow"/>
      <family val="2"/>
    </font>
    <font>
      <sz val="11"/>
      <color theme="1"/>
      <name val="Arial Narrow"/>
      <family val="2"/>
    </font>
    <font>
      <u/>
      <sz val="10"/>
      <color theme="1"/>
      <name val="Arial Narrow"/>
      <family val="2"/>
    </font>
    <font>
      <b/>
      <sz val="11"/>
      <color theme="1"/>
      <name val="Arial Narrow"/>
      <family val="2"/>
    </font>
    <font>
      <b/>
      <sz val="16"/>
      <color theme="0"/>
      <name val="Arial Narrow"/>
      <family val="2"/>
    </font>
    <font>
      <sz val="10"/>
      <color theme="0"/>
      <name val="Arial Narrow"/>
      <family val="2"/>
    </font>
    <font>
      <b/>
      <sz val="14"/>
      <color theme="0"/>
      <name val="Arial Narrow"/>
      <family val="2"/>
    </font>
    <font>
      <b/>
      <sz val="10"/>
      <color indexed="8"/>
      <name val="Arial"/>
      <family val="2"/>
    </font>
    <font>
      <b/>
      <sz val="10"/>
      <color rgb="FFFFFFFF"/>
      <name val="Arial"/>
      <family val="2"/>
    </font>
    <font>
      <b/>
      <sz val="10"/>
      <color rgb="FF000000"/>
      <name val="Arial"/>
      <family val="2"/>
    </font>
    <font>
      <b/>
      <sz val="9"/>
      <color rgb="FFFFFFFF"/>
      <name val="Arial"/>
      <family val="2"/>
    </font>
    <font>
      <sz val="12"/>
      <color rgb="FF000000"/>
      <name val="Arial"/>
      <family val="2"/>
    </font>
    <font>
      <b/>
      <sz val="12"/>
      <color theme="0"/>
      <name val="Arial"/>
      <family val="2"/>
    </font>
    <font>
      <sz val="9"/>
      <color rgb="FF000000"/>
      <name val="Arial"/>
      <family val="2"/>
    </font>
    <font>
      <sz val="12"/>
      <color theme="1"/>
      <name val="Arial"/>
      <family val="2"/>
    </font>
    <font>
      <b/>
      <sz val="12"/>
      <color rgb="FFFFFFFF"/>
      <name val="Arial"/>
      <family val="2"/>
    </font>
    <font>
      <sz val="12"/>
      <color indexed="8"/>
      <name val="Arial"/>
      <family val="2"/>
    </font>
    <font>
      <b/>
      <sz val="12"/>
      <color indexed="8"/>
      <name val="Arial"/>
      <family val="2"/>
    </font>
    <font>
      <b/>
      <sz val="10"/>
      <color theme="1"/>
      <name val="Arial"/>
      <family val="2"/>
    </font>
    <font>
      <b/>
      <sz val="12"/>
      <name val="Arial"/>
      <family val="2"/>
    </font>
  </fonts>
  <fills count="19">
    <fill>
      <patternFill patternType="none"/>
    </fill>
    <fill>
      <patternFill patternType="gray125"/>
    </fill>
    <fill>
      <patternFill patternType="solid">
        <fgColor theme="4" tint="-0.499984740745262"/>
        <bgColor indexed="64"/>
      </patternFill>
    </fill>
    <fill>
      <patternFill patternType="solid">
        <fgColor rgb="FF00B05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4472C4"/>
        <bgColor indexed="64"/>
      </patternFill>
    </fill>
    <fill>
      <patternFill patternType="solid">
        <fgColor rgb="FFE6EFFD"/>
        <bgColor indexed="64"/>
      </patternFill>
    </fill>
    <fill>
      <patternFill patternType="solid">
        <fgColor theme="8" tint="-0.249977111117893"/>
        <bgColor indexed="64"/>
      </patternFill>
    </fill>
    <fill>
      <patternFill patternType="solid">
        <fgColor rgb="FF333F4F"/>
        <bgColor rgb="FF000000"/>
      </patternFill>
    </fill>
    <fill>
      <patternFill patternType="solid">
        <fgColor theme="4"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rgb="FF3366CC"/>
      </left>
      <right style="thin">
        <color rgb="FF3366CC"/>
      </right>
      <top style="thin">
        <color rgb="FF3366CC"/>
      </top>
      <bottom style="thin">
        <color rgb="FF3366CC"/>
      </bottom>
      <diagonal/>
    </border>
    <border>
      <left style="thin">
        <color rgb="FF3366CC"/>
      </left>
      <right style="thin">
        <color rgb="FF3366CC"/>
      </right>
      <top style="thin">
        <color rgb="FF3366CC"/>
      </top>
      <bottom/>
      <diagonal/>
    </border>
    <border>
      <left style="thin">
        <color indexed="64"/>
      </left>
      <right/>
      <top style="thin">
        <color indexed="64"/>
      </top>
      <bottom/>
      <diagonal/>
    </border>
    <border>
      <left/>
      <right/>
      <top style="thin">
        <color indexed="64"/>
      </top>
      <bottom/>
      <diagonal/>
    </border>
    <border>
      <left/>
      <right style="thin">
        <color rgb="FF3366CC"/>
      </right>
      <top style="thin">
        <color rgb="FF3366CC"/>
      </top>
      <bottom style="thin">
        <color rgb="FF3366CC"/>
      </bottom>
      <diagonal/>
    </border>
    <border>
      <left style="thin">
        <color indexed="64"/>
      </left>
      <right/>
      <top/>
      <bottom style="thin">
        <color indexed="64"/>
      </bottom>
      <diagonal/>
    </border>
    <border>
      <left/>
      <right/>
      <top style="thin">
        <color indexed="64"/>
      </top>
      <bottom style="thin">
        <color indexed="64"/>
      </bottom>
      <diagonal/>
    </border>
  </borders>
  <cellStyleXfs count="21">
    <xf numFmtId="0" fontId="0" fillId="0" borderId="0"/>
    <xf numFmtId="0" fontId="6" fillId="0" borderId="0"/>
    <xf numFmtId="0" fontId="4" fillId="0" borderId="0"/>
    <xf numFmtId="0" fontId="7" fillId="0" borderId="0"/>
    <xf numFmtId="164" fontId="8" fillId="0" borderId="0" applyFont="0" applyFill="0" applyBorder="0" applyAlignment="0" applyProtection="0"/>
    <xf numFmtId="164" fontId="4" fillId="0" borderId="0" applyFont="0" applyFill="0" applyBorder="0" applyAlignment="0" applyProtection="0"/>
    <xf numFmtId="0" fontId="4" fillId="0" borderId="0"/>
    <xf numFmtId="0" fontId="9" fillId="0" borderId="0"/>
    <xf numFmtId="164" fontId="10" fillId="0" borderId="0" applyFont="0" applyFill="0" applyBorder="0" applyAlignment="0" applyProtection="0"/>
    <xf numFmtId="0" fontId="15" fillId="0" borderId="0">
      <alignment vertical="top"/>
    </xf>
    <xf numFmtId="0" fontId="16" fillId="0" borderId="0"/>
    <xf numFmtId="41" fontId="16" fillId="0" borderId="0" applyFont="0" applyFill="0" applyBorder="0" applyAlignment="0" applyProtection="0"/>
    <xf numFmtId="0" fontId="3" fillId="0" borderId="0"/>
    <xf numFmtId="166"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41" fontId="5"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176" fontId="15" fillId="0" borderId="0" applyFont="0" applyFill="0" applyBorder="0" applyAlignment="0" applyProtection="0">
      <alignment vertical="top"/>
    </xf>
  </cellStyleXfs>
  <cellXfs count="811">
    <xf numFmtId="0" fontId="0" fillId="0" borderId="0" xfId="0"/>
    <xf numFmtId="0" fontId="12" fillId="0" borderId="0" xfId="2" applyFont="1" applyFill="1" applyAlignment="1">
      <alignment vertical="center" wrapText="1"/>
    </xf>
    <xf numFmtId="167" fontId="11" fillId="0" borderId="1" xfId="2" applyNumberFormat="1" applyFont="1" applyFill="1" applyBorder="1" applyAlignment="1">
      <alignment horizontal="left" vertical="top" wrapText="1"/>
    </xf>
    <xf numFmtId="167" fontId="11" fillId="0" borderId="1" xfId="2" applyNumberFormat="1" applyFont="1" applyFill="1" applyBorder="1" applyAlignment="1">
      <alignment horizontal="left" vertical="top"/>
    </xf>
    <xf numFmtId="0" fontId="12" fillId="0" borderId="0" xfId="2" applyFont="1" applyFill="1" applyAlignment="1">
      <alignment horizontal="center" vertical="center" wrapText="1"/>
    </xf>
    <xf numFmtId="0" fontId="12" fillId="0" borderId="0" xfId="2" applyFont="1" applyFill="1" applyBorder="1" applyAlignment="1">
      <alignment vertical="center" wrapText="1"/>
    </xf>
    <xf numFmtId="0" fontId="12" fillId="0" borderId="0" xfId="2" applyFont="1" applyFill="1" applyBorder="1" applyAlignment="1">
      <alignment horizontal="left" vertical="center" wrapText="1"/>
    </xf>
    <xf numFmtId="0" fontId="12" fillId="0" borderId="0" xfId="2" applyFont="1" applyFill="1" applyAlignment="1">
      <alignment horizontal="left" vertical="center" wrapText="1"/>
    </xf>
    <xf numFmtId="0" fontId="12" fillId="0" borderId="0" xfId="2" applyFont="1" applyFill="1" applyAlignment="1">
      <alignment horizontal="justify" vertical="center" wrapText="1"/>
    </xf>
    <xf numFmtId="167" fontId="12" fillId="0" borderId="0" xfId="2" applyNumberFormat="1" applyFont="1" applyFill="1" applyAlignment="1">
      <alignment horizontal="right" vertical="center" wrapText="1"/>
    </xf>
    <xf numFmtId="167" fontId="12" fillId="0" borderId="0" xfId="2" applyNumberFormat="1" applyFont="1" applyFill="1" applyBorder="1" applyAlignment="1">
      <alignment horizontal="right" vertical="center" wrapText="1"/>
    </xf>
    <xf numFmtId="0" fontId="18" fillId="2" borderId="6" xfId="9" applyFont="1" applyFill="1" applyBorder="1" applyAlignment="1">
      <alignment horizontal="center" vertical="center" wrapText="1"/>
    </xf>
    <xf numFmtId="0" fontId="14" fillId="0" borderId="0" xfId="12" applyFont="1" applyFill="1"/>
    <xf numFmtId="0" fontId="14" fillId="4" borderId="0" xfId="12" applyFont="1" applyFill="1"/>
    <xf numFmtId="0" fontId="13" fillId="5" borderId="37" xfId="12" applyFont="1" applyFill="1" applyBorder="1" applyAlignment="1">
      <alignment horizontal="left" vertical="center" wrapText="1"/>
    </xf>
    <xf numFmtId="0" fontId="13" fillId="4" borderId="38" xfId="12" applyFont="1" applyFill="1" applyBorder="1" applyAlignment="1">
      <alignment vertical="center" wrapText="1"/>
    </xf>
    <xf numFmtId="0" fontId="13" fillId="4" borderId="39" xfId="12" applyFont="1" applyFill="1" applyBorder="1" applyAlignment="1">
      <alignment vertical="center" wrapText="1"/>
    </xf>
    <xf numFmtId="0" fontId="12" fillId="4" borderId="39" xfId="12" applyFont="1" applyFill="1" applyBorder="1" applyAlignment="1">
      <alignment horizontal="left" vertical="center" wrapText="1"/>
    </xf>
    <xf numFmtId="0" fontId="14" fillId="4" borderId="29" xfId="12" applyFont="1" applyFill="1" applyBorder="1"/>
    <xf numFmtId="0" fontId="13" fillId="5" borderId="40" xfId="12" applyFont="1" applyFill="1" applyBorder="1" applyAlignment="1">
      <alignment horizontal="left" vertical="center"/>
    </xf>
    <xf numFmtId="0" fontId="13" fillId="4" borderId="10" xfId="12" applyFont="1" applyFill="1" applyBorder="1" applyAlignment="1">
      <alignment vertical="center" wrapText="1"/>
    </xf>
    <xf numFmtId="0" fontId="13" fillId="4" borderId="13" xfId="12" applyFont="1" applyFill="1" applyBorder="1" applyAlignment="1">
      <alignment vertical="center" wrapText="1"/>
    </xf>
    <xf numFmtId="0" fontId="12" fillId="4" borderId="13" xfId="12" applyFont="1" applyFill="1" applyBorder="1" applyAlignment="1">
      <alignment horizontal="left" vertical="center" wrapText="1"/>
    </xf>
    <xf numFmtId="0" fontId="13" fillId="4" borderId="4" xfId="12" applyFont="1" applyFill="1" applyBorder="1" applyAlignment="1">
      <alignment horizontal="left" vertical="center" wrapText="1"/>
    </xf>
    <xf numFmtId="166" fontId="14" fillId="4" borderId="42" xfId="13" applyFont="1" applyFill="1" applyBorder="1" applyAlignment="1">
      <alignment horizontal="center" vertical="center"/>
    </xf>
    <xf numFmtId="0" fontId="13" fillId="5" borderId="43" xfId="12" applyFont="1" applyFill="1" applyBorder="1" applyAlignment="1">
      <alignment horizontal="left" vertical="center" wrapText="1"/>
    </xf>
    <xf numFmtId="0" fontId="13" fillId="4" borderId="18" xfId="12" applyFont="1" applyFill="1" applyBorder="1" applyAlignment="1">
      <alignment vertical="center" wrapText="1"/>
    </xf>
    <xf numFmtId="14" fontId="13" fillId="4" borderId="22" xfId="12" applyNumberFormat="1" applyFont="1" applyFill="1" applyBorder="1" applyAlignment="1">
      <alignment vertical="center" wrapText="1"/>
    </xf>
    <xf numFmtId="0" fontId="13" fillId="4" borderId="19" xfId="12" applyFont="1" applyFill="1" applyBorder="1" applyAlignment="1">
      <alignment vertical="center" wrapText="1"/>
    </xf>
    <xf numFmtId="0" fontId="13" fillId="4" borderId="44" xfId="12" applyFont="1" applyFill="1" applyBorder="1" applyAlignment="1">
      <alignment vertical="center" wrapText="1"/>
    </xf>
    <xf numFmtId="15" fontId="12" fillId="4" borderId="44" xfId="12" applyNumberFormat="1" applyFont="1" applyFill="1" applyBorder="1" applyAlignment="1">
      <alignment wrapText="1"/>
    </xf>
    <xf numFmtId="0" fontId="12" fillId="5" borderId="25" xfId="12" applyFont="1" applyFill="1" applyBorder="1" applyAlignment="1">
      <alignment vertical="center" wrapText="1"/>
    </xf>
    <xf numFmtId="0" fontId="13" fillId="7" borderId="28" xfId="12" applyFont="1" applyFill="1" applyBorder="1" applyAlignment="1">
      <alignment horizontal="center" vertical="center" wrapText="1"/>
    </xf>
    <xf numFmtId="0" fontId="21" fillId="4" borderId="0" xfId="12" applyFont="1" applyFill="1"/>
    <xf numFmtId="0" fontId="13" fillId="5" borderId="18" xfId="12" applyFont="1" applyFill="1" applyBorder="1" applyAlignment="1">
      <alignment horizontal="center" vertical="center" wrapText="1"/>
    </xf>
    <xf numFmtId="0" fontId="13" fillId="5" borderId="23" xfId="12" applyFont="1" applyFill="1" applyBorder="1" applyAlignment="1">
      <alignment horizontal="center" vertical="center" wrapText="1"/>
    </xf>
    <xf numFmtId="0" fontId="13" fillId="6" borderId="52" xfId="12" applyFont="1" applyFill="1" applyBorder="1" applyAlignment="1">
      <alignment horizontal="center" vertical="center" wrapText="1"/>
    </xf>
    <xf numFmtId="0" fontId="13" fillId="6" borderId="53" xfId="12" applyFont="1" applyFill="1" applyBorder="1" applyAlignment="1">
      <alignment horizontal="center" vertical="center" wrapText="1"/>
    </xf>
    <xf numFmtId="0" fontId="14" fillId="0" borderId="0" xfId="12" applyFont="1" applyFill="1" applyAlignment="1">
      <alignment vertical="top"/>
    </xf>
    <xf numFmtId="0" fontId="12" fillId="4" borderId="54" xfId="12" applyFont="1" applyFill="1" applyBorder="1" applyAlignment="1">
      <alignment horizontal="left" vertical="top" wrapText="1"/>
    </xf>
    <xf numFmtId="9" fontId="12" fillId="0" borderId="6" xfId="12" applyNumberFormat="1" applyFont="1" applyFill="1" applyBorder="1" applyAlignment="1">
      <alignment horizontal="center" vertical="top" wrapText="1"/>
    </xf>
    <xf numFmtId="9" fontId="12" fillId="4" borderId="6" xfId="12" applyNumberFormat="1" applyFont="1" applyFill="1" applyBorder="1" applyAlignment="1">
      <alignment horizontal="center" vertical="top" wrapText="1"/>
    </xf>
    <xf numFmtId="41" fontId="12" fillId="4" borderId="36" xfId="13" applyNumberFormat="1" applyFont="1" applyFill="1" applyBorder="1" applyAlignment="1">
      <alignment horizontal="center" vertical="top"/>
    </xf>
    <xf numFmtId="41" fontId="14" fillId="4" borderId="47" xfId="14" applyNumberFormat="1" applyFont="1" applyFill="1" applyBorder="1" applyAlignment="1">
      <alignment horizontal="right" vertical="top"/>
    </xf>
    <xf numFmtId="0" fontId="21" fillId="4" borderId="0" xfId="12" applyFont="1" applyFill="1" applyAlignment="1">
      <alignment vertical="top"/>
    </xf>
    <xf numFmtId="0" fontId="14" fillId="4" borderId="0" xfId="12" applyFont="1" applyFill="1" applyAlignment="1">
      <alignment vertical="top"/>
    </xf>
    <xf numFmtId="0" fontId="12" fillId="4" borderId="2" xfId="12" applyFont="1" applyFill="1" applyBorder="1" applyAlignment="1">
      <alignment horizontal="left" vertical="top" wrapText="1"/>
    </xf>
    <xf numFmtId="9" fontId="12" fillId="0" borderId="1" xfId="12" applyNumberFormat="1" applyFont="1" applyFill="1" applyBorder="1" applyAlignment="1">
      <alignment horizontal="center" vertical="top" wrapText="1"/>
    </xf>
    <xf numFmtId="9" fontId="12" fillId="4" borderId="1" xfId="12" applyNumberFormat="1" applyFont="1" applyFill="1" applyBorder="1" applyAlignment="1">
      <alignment horizontal="center" vertical="top" wrapText="1"/>
    </xf>
    <xf numFmtId="41" fontId="12" fillId="4" borderId="57" xfId="14" applyNumberFormat="1" applyFont="1" applyFill="1" applyBorder="1" applyAlignment="1">
      <alignment horizontal="center" vertical="top"/>
    </xf>
    <xf numFmtId="41" fontId="14" fillId="4" borderId="58" xfId="14" applyNumberFormat="1" applyFont="1" applyFill="1" applyBorder="1" applyAlignment="1">
      <alignment horizontal="right" vertical="top"/>
    </xf>
    <xf numFmtId="0" fontId="12" fillId="0" borderId="2" xfId="12" applyFont="1" applyFill="1" applyBorder="1" applyAlignment="1">
      <alignment horizontal="left" vertical="top" wrapText="1"/>
    </xf>
    <xf numFmtId="41" fontId="12" fillId="4" borderId="42" xfId="14" applyNumberFormat="1" applyFont="1" applyFill="1" applyBorder="1" applyAlignment="1">
      <alignment horizontal="right" vertical="top"/>
    </xf>
    <xf numFmtId="168" fontId="14" fillId="4" borderId="0" xfId="12" applyNumberFormat="1" applyFont="1" applyFill="1" applyAlignment="1">
      <alignment vertical="top"/>
    </xf>
    <xf numFmtId="169" fontId="14" fillId="4" borderId="0" xfId="12" applyNumberFormat="1" applyFont="1" applyFill="1" applyAlignment="1">
      <alignment vertical="top"/>
    </xf>
    <xf numFmtId="0" fontId="14" fillId="0" borderId="0" xfId="12" applyFont="1" applyFill="1" applyAlignment="1">
      <alignment horizontal="center" vertical="top"/>
    </xf>
    <xf numFmtId="0" fontId="14" fillId="4" borderId="2" xfId="12" applyFont="1" applyFill="1" applyBorder="1" applyAlignment="1">
      <alignment horizontal="left" vertical="top" wrapText="1"/>
    </xf>
    <xf numFmtId="41" fontId="12" fillId="4" borderId="55" xfId="14" applyNumberFormat="1" applyFont="1" applyFill="1" applyBorder="1" applyAlignment="1">
      <alignment horizontal="right" vertical="top"/>
    </xf>
    <xf numFmtId="0" fontId="21" fillId="4" borderId="0" xfId="12" applyFont="1" applyFill="1" applyAlignment="1">
      <alignment horizontal="center" vertical="top"/>
    </xf>
    <xf numFmtId="0" fontId="14" fillId="4" borderId="0" xfId="12" applyFont="1" applyFill="1" applyAlignment="1">
      <alignment horizontal="center" vertical="top"/>
    </xf>
    <xf numFmtId="41" fontId="12" fillId="4" borderId="42" xfId="14" applyNumberFormat="1" applyFont="1" applyFill="1" applyBorder="1" applyAlignment="1">
      <alignment vertical="top"/>
    </xf>
    <xf numFmtId="41" fontId="14" fillId="4" borderId="15" xfId="12" applyNumberFormat="1" applyFont="1" applyFill="1" applyBorder="1" applyAlignment="1">
      <alignment vertical="top"/>
    </xf>
    <xf numFmtId="41" fontId="14" fillId="4" borderId="16" xfId="12" applyNumberFormat="1" applyFont="1" applyFill="1" applyBorder="1" applyAlignment="1">
      <alignment vertical="top"/>
    </xf>
    <xf numFmtId="0" fontId="12" fillId="4" borderId="20" xfId="12" applyFont="1" applyFill="1" applyBorder="1" applyAlignment="1">
      <alignment horizontal="left" vertical="top" wrapText="1"/>
    </xf>
    <xf numFmtId="9" fontId="12" fillId="0" borderId="19" xfId="12" applyNumberFormat="1" applyFont="1" applyFill="1" applyBorder="1" applyAlignment="1">
      <alignment horizontal="center" vertical="top" wrapText="1"/>
    </xf>
    <xf numFmtId="9" fontId="12" fillId="4" borderId="19" xfId="12" applyNumberFormat="1" applyFont="1" applyFill="1" applyBorder="1" applyAlignment="1">
      <alignment horizontal="center" vertical="top" wrapText="1"/>
    </xf>
    <xf numFmtId="0" fontId="12" fillId="8" borderId="6" xfId="12" applyFont="1" applyFill="1" applyBorder="1" applyAlignment="1">
      <alignment horizontal="center" vertical="top" wrapText="1"/>
    </xf>
    <xf numFmtId="0" fontId="14" fillId="4" borderId="6" xfId="12" applyFont="1" applyFill="1" applyBorder="1" applyAlignment="1">
      <alignment vertical="top" wrapText="1"/>
    </xf>
    <xf numFmtId="41" fontId="12" fillId="4" borderId="8" xfId="14" applyNumberFormat="1" applyFont="1" applyFill="1" applyBorder="1" applyAlignment="1">
      <alignment vertical="top"/>
    </xf>
    <xf numFmtId="0" fontId="14" fillId="4" borderId="13" xfId="12" applyFont="1" applyFill="1" applyBorder="1" applyAlignment="1">
      <alignment horizontal="left" vertical="top" wrapText="1"/>
    </xf>
    <xf numFmtId="0" fontId="14" fillId="4" borderId="32" xfId="12" applyFont="1" applyFill="1" applyBorder="1" applyAlignment="1">
      <alignment horizontal="left" vertical="top" wrapText="1"/>
    </xf>
    <xf numFmtId="0" fontId="14" fillId="4" borderId="7" xfId="12" applyFont="1" applyFill="1" applyBorder="1" applyAlignment="1">
      <alignment horizontal="center" vertical="top" wrapText="1"/>
    </xf>
    <xf numFmtId="0" fontId="14" fillId="4" borderId="50" xfId="12" applyFont="1" applyFill="1" applyBorder="1" applyAlignment="1">
      <alignment vertical="top" wrapText="1"/>
    </xf>
    <xf numFmtId="41" fontId="14" fillId="4" borderId="51" xfId="14" applyNumberFormat="1" applyFont="1" applyFill="1" applyBorder="1" applyAlignment="1">
      <alignment vertical="top"/>
    </xf>
    <xf numFmtId="0" fontId="14" fillId="4" borderId="22" xfId="12" applyFont="1" applyFill="1" applyBorder="1" applyAlignment="1">
      <alignment vertical="top" wrapText="1"/>
    </xf>
    <xf numFmtId="0" fontId="14" fillId="4" borderId="19" xfId="12" applyFont="1" applyFill="1" applyBorder="1" applyAlignment="1">
      <alignment vertical="top" wrapText="1"/>
    </xf>
    <xf numFmtId="0" fontId="14" fillId="4" borderId="23" xfId="12" applyFont="1" applyFill="1" applyBorder="1" applyAlignment="1">
      <alignment horizontal="center" vertical="top" wrapText="1"/>
    </xf>
    <xf numFmtId="0" fontId="14" fillId="0" borderId="0" xfId="12" applyFont="1" applyFill="1" applyAlignment="1">
      <alignment horizontal="center" vertical="center"/>
    </xf>
    <xf numFmtId="0" fontId="21" fillId="4" borderId="0" xfId="12" applyFont="1" applyFill="1" applyAlignment="1">
      <alignment horizontal="center" vertical="center"/>
    </xf>
    <xf numFmtId="0" fontId="14" fillId="4" borderId="0" xfId="12" applyFont="1" applyFill="1" applyAlignment="1">
      <alignment horizontal="center" vertical="center"/>
    </xf>
    <xf numFmtId="0" fontId="12" fillId="4" borderId="6" xfId="12" applyFont="1" applyFill="1" applyBorder="1" applyAlignment="1">
      <alignment horizontal="justify" vertical="top" wrapText="1"/>
    </xf>
    <xf numFmtId="0" fontId="14" fillId="4" borderId="54" xfId="12" applyFont="1" applyFill="1" applyBorder="1" applyAlignment="1">
      <alignment horizontal="left" vertical="top" wrapText="1"/>
    </xf>
    <xf numFmtId="9" fontId="14" fillId="0" borderId="6" xfId="12" applyNumberFormat="1" applyFont="1" applyFill="1" applyBorder="1" applyAlignment="1">
      <alignment horizontal="center" vertical="top"/>
    </xf>
    <xf numFmtId="9" fontId="14" fillId="4" borderId="6" xfId="12" applyNumberFormat="1" applyFont="1" applyFill="1" applyBorder="1" applyAlignment="1">
      <alignment horizontal="center" vertical="top"/>
    </xf>
    <xf numFmtId="0" fontId="14" fillId="4" borderId="6" xfId="12" applyFont="1" applyFill="1" applyBorder="1" applyAlignment="1">
      <alignment horizontal="left" vertical="top" wrapText="1"/>
    </xf>
    <xf numFmtId="0" fontId="14" fillId="4" borderId="7" xfId="12" applyFont="1" applyFill="1" applyBorder="1" applyAlignment="1">
      <alignment vertical="top" wrapText="1"/>
    </xf>
    <xf numFmtId="0" fontId="12" fillId="4" borderId="1" xfId="12" applyFont="1" applyFill="1" applyBorder="1" applyAlignment="1">
      <alignment horizontal="justify" vertical="top" wrapText="1"/>
    </xf>
    <xf numFmtId="0" fontId="14" fillId="4" borderId="17" xfId="12" applyFont="1" applyFill="1" applyBorder="1" applyAlignment="1">
      <alignment horizontal="left" vertical="top" wrapText="1"/>
    </xf>
    <xf numFmtId="0" fontId="14" fillId="4" borderId="1" xfId="12" applyFont="1" applyFill="1" applyBorder="1" applyAlignment="1">
      <alignment horizontal="left" vertical="top" wrapText="1"/>
    </xf>
    <xf numFmtId="0" fontId="14" fillId="4" borderId="9" xfId="12" applyFont="1" applyFill="1" applyBorder="1" applyAlignment="1">
      <alignment vertical="top" wrapText="1"/>
    </xf>
    <xf numFmtId="41" fontId="12" fillId="4" borderId="64" xfId="14" applyNumberFormat="1" applyFont="1" applyFill="1" applyBorder="1" applyAlignment="1">
      <alignment horizontal="right" vertical="top"/>
    </xf>
    <xf numFmtId="41" fontId="12" fillId="4" borderId="65" xfId="14" applyNumberFormat="1" applyFont="1" applyFill="1" applyBorder="1" applyAlignment="1">
      <alignment horizontal="right" vertical="top"/>
    </xf>
    <xf numFmtId="0" fontId="12" fillId="4" borderId="1" xfId="12" applyFont="1" applyFill="1" applyBorder="1" applyAlignment="1">
      <alignment horizontal="left" vertical="top" wrapText="1"/>
    </xf>
    <xf numFmtId="41" fontId="12" fillId="4" borderId="66" xfId="14" applyNumberFormat="1" applyFont="1" applyFill="1" applyBorder="1" applyAlignment="1">
      <alignment horizontal="right" vertical="top"/>
    </xf>
    <xf numFmtId="0" fontId="14" fillId="0" borderId="0" xfId="12" applyFont="1" applyFill="1" applyAlignment="1">
      <alignment vertical="center"/>
    </xf>
    <xf numFmtId="0" fontId="21" fillId="4" borderId="0" xfId="12" applyFont="1" applyFill="1" applyAlignment="1">
      <alignment vertical="center"/>
    </xf>
    <xf numFmtId="0" fontId="14" fillId="4" borderId="0" xfId="12" applyFont="1" applyFill="1" applyAlignment="1">
      <alignment vertical="center"/>
    </xf>
    <xf numFmtId="41" fontId="12" fillId="4" borderId="31" xfId="14" applyNumberFormat="1" applyFont="1" applyFill="1" applyBorder="1" applyAlignment="1">
      <alignment vertical="top"/>
    </xf>
    <xf numFmtId="41" fontId="12" fillId="4" borderId="37" xfId="12" applyNumberFormat="1" applyFont="1" applyFill="1" applyBorder="1" applyAlignment="1">
      <alignment vertical="top"/>
    </xf>
    <xf numFmtId="0" fontId="14" fillId="4" borderId="4" xfId="12" applyFont="1" applyFill="1" applyBorder="1" applyAlignment="1">
      <alignment horizontal="left" vertical="top" wrapText="1"/>
    </xf>
    <xf numFmtId="41" fontId="12" fillId="4" borderId="33" xfId="14" applyNumberFormat="1" applyFont="1" applyFill="1" applyBorder="1" applyAlignment="1">
      <alignment vertical="top"/>
    </xf>
    <xf numFmtId="41" fontId="12" fillId="4" borderId="48" xfId="12" applyNumberFormat="1" applyFont="1" applyFill="1" applyBorder="1" applyAlignment="1">
      <alignment vertical="top"/>
    </xf>
    <xf numFmtId="0" fontId="14" fillId="4" borderId="9" xfId="12" applyFont="1" applyFill="1" applyBorder="1" applyAlignment="1">
      <alignment horizontal="center" vertical="top" wrapText="1"/>
    </xf>
    <xf numFmtId="41" fontId="12" fillId="4" borderId="9" xfId="14" applyNumberFormat="1" applyFont="1" applyFill="1" applyBorder="1" applyAlignment="1">
      <alignment vertical="top"/>
    </xf>
    <xf numFmtId="0" fontId="14" fillId="0" borderId="17" xfId="12" applyFont="1" applyFill="1" applyBorder="1" applyAlignment="1">
      <alignment vertical="top" wrapText="1"/>
    </xf>
    <xf numFmtId="0" fontId="14" fillId="0" borderId="1" xfId="12" applyFont="1" applyFill="1" applyBorder="1" applyAlignment="1">
      <alignment vertical="top" wrapText="1"/>
    </xf>
    <xf numFmtId="0" fontId="14" fillId="4" borderId="63" xfId="12" applyFont="1" applyFill="1" applyBorder="1" applyAlignment="1">
      <alignment horizontal="left" vertical="top" wrapText="1"/>
    </xf>
    <xf numFmtId="0" fontId="14" fillId="4" borderId="3" xfId="12" applyFont="1" applyFill="1" applyBorder="1" applyAlignment="1">
      <alignment horizontal="left" vertical="top" wrapText="1"/>
    </xf>
    <xf numFmtId="0" fontId="14" fillId="4" borderId="47" xfId="12" applyFont="1" applyFill="1" applyBorder="1" applyAlignment="1">
      <alignment vertical="top" wrapText="1"/>
    </xf>
    <xf numFmtId="0" fontId="12" fillId="8" borderId="19" xfId="12" applyFont="1" applyFill="1" applyBorder="1" applyAlignment="1">
      <alignment horizontal="center" vertical="top" wrapText="1"/>
    </xf>
    <xf numFmtId="0" fontId="12" fillId="4" borderId="19" xfId="12" applyFont="1" applyFill="1" applyBorder="1" applyAlignment="1">
      <alignment vertical="top" wrapText="1"/>
    </xf>
    <xf numFmtId="41" fontId="12" fillId="4" borderId="25" xfId="12" applyNumberFormat="1" applyFont="1" applyFill="1" applyBorder="1" applyAlignment="1">
      <alignment vertical="top"/>
    </xf>
    <xf numFmtId="0" fontId="12" fillId="9" borderId="34" xfId="12" applyFont="1" applyFill="1" applyBorder="1" applyAlignment="1">
      <alignment horizontal="center" vertical="center" wrapText="1"/>
    </xf>
    <xf numFmtId="0" fontId="12" fillId="9" borderId="34" xfId="12" applyFont="1" applyFill="1" applyBorder="1" applyAlignment="1">
      <alignment horizontal="center" vertical="top" wrapText="1"/>
    </xf>
    <xf numFmtId="0" fontId="14" fillId="9" borderId="34" xfId="12" applyFont="1" applyFill="1" applyBorder="1" applyAlignment="1">
      <alignment vertical="center" wrapText="1"/>
    </xf>
    <xf numFmtId="0" fontId="12" fillId="9" borderId="34" xfId="12" applyFont="1" applyFill="1" applyBorder="1" applyAlignment="1">
      <alignment horizontal="justify" vertical="center" wrapText="1"/>
    </xf>
    <xf numFmtId="0" fontId="12" fillId="9" borderId="34" xfId="12" applyFont="1" applyFill="1" applyBorder="1" applyAlignment="1">
      <alignment horizontal="left" vertical="center" wrapText="1"/>
    </xf>
    <xf numFmtId="0" fontId="12" fillId="9" borderId="34" xfId="12" applyFont="1" applyFill="1" applyBorder="1" applyAlignment="1">
      <alignment vertical="center" wrapText="1"/>
    </xf>
    <xf numFmtId="0" fontId="14" fillId="9" borderId="67" xfId="12" applyFont="1" applyFill="1" applyBorder="1"/>
    <xf numFmtId="0" fontId="14" fillId="9" borderId="29" xfId="12" applyFont="1" applyFill="1" applyBorder="1"/>
    <xf numFmtId="0" fontId="14" fillId="9" borderId="34" xfId="12" applyFont="1" applyFill="1" applyBorder="1"/>
    <xf numFmtId="0" fontId="13" fillId="5" borderId="59" xfId="12" applyFont="1" applyFill="1" applyBorder="1" applyAlignment="1">
      <alignment horizontal="center" vertical="center"/>
    </xf>
    <xf numFmtId="0" fontId="13" fillId="5" borderId="43" xfId="12" applyFont="1" applyFill="1" applyBorder="1" applyAlignment="1">
      <alignment horizontal="center" vertical="center" wrapText="1"/>
    </xf>
    <xf numFmtId="170" fontId="12" fillId="0" borderId="6" xfId="15" applyNumberFormat="1" applyFont="1" applyFill="1" applyBorder="1" applyAlignment="1">
      <alignment horizontal="justify" vertical="top" wrapText="1" readingOrder="1"/>
    </xf>
    <xf numFmtId="41" fontId="14" fillId="4" borderId="1" xfId="14" applyNumberFormat="1" applyFont="1" applyFill="1" applyBorder="1" applyAlignment="1">
      <alignment horizontal="center" vertical="top" wrapText="1"/>
    </xf>
    <xf numFmtId="170" fontId="12" fillId="0" borderId="1" xfId="15" applyNumberFormat="1" applyFont="1" applyFill="1" applyBorder="1" applyAlignment="1">
      <alignment horizontal="justify" vertical="top" wrapText="1" readingOrder="1"/>
    </xf>
    <xf numFmtId="170" fontId="12" fillId="0" borderId="19" xfId="15" applyNumberFormat="1" applyFont="1" applyFill="1" applyBorder="1" applyAlignment="1">
      <alignment horizontal="justify" vertical="top" wrapText="1" readingOrder="1"/>
    </xf>
    <xf numFmtId="0" fontId="14" fillId="0" borderId="6" xfId="12" applyFont="1" applyFill="1" applyBorder="1" applyAlignment="1">
      <alignment horizontal="justify" vertical="top" wrapText="1"/>
    </xf>
    <xf numFmtId="41" fontId="14" fillId="4" borderId="5" xfId="14" applyNumberFormat="1" applyFont="1" applyFill="1" applyBorder="1" applyAlignment="1">
      <alignment horizontal="right" vertical="top" wrapText="1"/>
    </xf>
    <xf numFmtId="41" fontId="14" fillId="4" borderId="68" xfId="12" applyNumberFormat="1" applyFont="1" applyFill="1" applyBorder="1" applyAlignment="1">
      <alignment horizontal="right" vertical="top"/>
    </xf>
    <xf numFmtId="170" fontId="12" fillId="0" borderId="1" xfId="15" applyNumberFormat="1" applyFont="1" applyFill="1" applyBorder="1" applyAlignment="1">
      <alignment horizontal="justify" vertical="top" wrapText="1"/>
    </xf>
    <xf numFmtId="41" fontId="14" fillId="4" borderId="8" xfId="14" applyNumberFormat="1" applyFont="1" applyFill="1" applyBorder="1" applyAlignment="1">
      <alignment horizontal="right" vertical="top" wrapText="1"/>
    </xf>
    <xf numFmtId="41" fontId="14" fillId="4" borderId="0" xfId="12" applyNumberFormat="1" applyFont="1" applyFill="1" applyBorder="1" applyAlignment="1">
      <alignment horizontal="right" vertical="top"/>
    </xf>
    <xf numFmtId="41" fontId="14" fillId="4" borderId="8" xfId="14" applyNumberFormat="1" applyFont="1" applyFill="1" applyBorder="1" applyAlignment="1">
      <alignment horizontal="right" vertical="top"/>
    </xf>
    <xf numFmtId="170" fontId="12" fillId="0" borderId="19" xfId="15" applyNumberFormat="1" applyFont="1" applyFill="1" applyBorder="1" applyAlignment="1">
      <alignment horizontal="justify" vertical="top" wrapText="1"/>
    </xf>
    <xf numFmtId="41" fontId="14" fillId="4" borderId="18" xfId="14" applyNumberFormat="1" applyFont="1" applyFill="1" applyBorder="1" applyAlignment="1">
      <alignment horizontal="right" vertical="top"/>
    </xf>
    <xf numFmtId="41" fontId="14" fillId="4" borderId="30" xfId="12" applyNumberFormat="1" applyFont="1" applyFill="1" applyBorder="1" applyAlignment="1">
      <alignment horizontal="right" vertical="top"/>
    </xf>
    <xf numFmtId="0" fontId="14" fillId="0" borderId="28" xfId="12" applyFont="1" applyFill="1" applyBorder="1"/>
    <xf numFmtId="0" fontId="12" fillId="9" borderId="35" xfId="12" applyFont="1" applyFill="1" applyBorder="1" applyAlignment="1">
      <alignment horizontal="center" vertical="center" wrapText="1"/>
    </xf>
    <xf numFmtId="0" fontId="14" fillId="9" borderId="35" xfId="12" applyFont="1" applyFill="1" applyBorder="1" applyAlignment="1">
      <alignment vertical="center" wrapText="1"/>
    </xf>
    <xf numFmtId="0" fontId="12" fillId="9" borderId="28" xfId="12" applyFont="1" applyFill="1" applyBorder="1" applyAlignment="1">
      <alignment horizontal="left" vertical="center" wrapText="1"/>
    </xf>
    <xf numFmtId="0" fontId="12" fillId="9" borderId="25" xfId="12" applyFont="1" applyFill="1" applyBorder="1" applyAlignment="1">
      <alignment vertical="center" wrapText="1"/>
    </xf>
    <xf numFmtId="0" fontId="12" fillId="9" borderId="25" xfId="12" applyFont="1" applyFill="1" applyBorder="1" applyAlignment="1">
      <alignment horizontal="left" vertical="center" wrapText="1"/>
    </xf>
    <xf numFmtId="0" fontId="12" fillId="9" borderId="25" xfId="12" applyFont="1" applyFill="1" applyBorder="1" applyAlignment="1">
      <alignment horizontal="center" vertical="center" wrapText="1"/>
    </xf>
    <xf numFmtId="0" fontId="14" fillId="4" borderId="0" xfId="12" applyFont="1" applyFill="1" applyAlignment="1">
      <alignment horizontal="justify"/>
    </xf>
    <xf numFmtId="0" fontId="14" fillId="4" borderId="0" xfId="12" applyFont="1" applyFill="1" applyAlignment="1">
      <alignment horizontal="left"/>
    </xf>
    <xf numFmtId="41" fontId="14" fillId="4" borderId="0" xfId="12" applyNumberFormat="1" applyFont="1" applyFill="1" applyAlignment="1">
      <alignment horizontal="right"/>
    </xf>
    <xf numFmtId="172" fontId="14" fillId="4" borderId="0" xfId="12" applyNumberFormat="1" applyFont="1" applyFill="1"/>
    <xf numFmtId="0" fontId="22" fillId="0" borderId="0" xfId="2" applyFont="1" applyFill="1" applyBorder="1" applyAlignment="1">
      <alignment vertical="top" wrapText="1"/>
    </xf>
    <xf numFmtId="0" fontId="22" fillId="0" borderId="0" xfId="2" applyFont="1" applyFill="1" applyBorder="1" applyAlignment="1">
      <alignment horizontal="left" vertical="top" wrapText="1"/>
    </xf>
    <xf numFmtId="167" fontId="30" fillId="0" borderId="0" xfId="2" applyNumberFormat="1" applyFont="1" applyFill="1" applyBorder="1" applyAlignment="1">
      <alignment horizontal="right" vertical="top" wrapText="1"/>
    </xf>
    <xf numFmtId="167" fontId="22" fillId="0" borderId="0" xfId="2" applyNumberFormat="1" applyFont="1" applyFill="1" applyBorder="1" applyAlignment="1">
      <alignment horizontal="right" vertical="top" wrapText="1"/>
    </xf>
    <xf numFmtId="0" fontId="22" fillId="0" borderId="0" xfId="2" applyFont="1" applyFill="1" applyAlignment="1">
      <alignment vertical="top" wrapText="1"/>
    </xf>
    <xf numFmtId="0" fontId="22" fillId="0" borderId="0" xfId="2" applyFont="1" applyFill="1" applyBorder="1" applyAlignment="1">
      <alignment horizontal="center" vertical="center" wrapText="1"/>
    </xf>
    <xf numFmtId="0" fontId="22" fillId="0" borderId="0" xfId="2" applyFont="1" applyFill="1" applyAlignment="1">
      <alignment horizontal="center" vertical="center" wrapText="1"/>
    </xf>
    <xf numFmtId="0" fontId="22" fillId="0" borderId="1" xfId="2" applyFont="1" applyFill="1" applyBorder="1" applyAlignment="1">
      <alignment horizontal="left" vertical="top" wrapText="1"/>
    </xf>
    <xf numFmtId="0" fontId="22" fillId="0" borderId="1" xfId="2" applyFont="1" applyFill="1" applyBorder="1" applyAlignment="1">
      <alignment vertical="top" wrapText="1"/>
    </xf>
    <xf numFmtId="0" fontId="22" fillId="0" borderId="1" xfId="0" applyFont="1" applyFill="1" applyBorder="1" applyAlignment="1" applyProtection="1">
      <alignment horizontal="left" vertical="top" wrapText="1"/>
      <protection locked="0"/>
    </xf>
    <xf numFmtId="0" fontId="22" fillId="0" borderId="1" xfId="2" applyFont="1" applyFill="1" applyBorder="1" applyAlignment="1" applyProtection="1">
      <alignment horizontal="left" vertical="top" wrapText="1"/>
      <protection locked="0"/>
    </xf>
    <xf numFmtId="0" fontId="31" fillId="0" borderId="1" xfId="0" applyFont="1" applyBorder="1" applyAlignment="1">
      <alignment horizontal="left" vertical="top" wrapText="1"/>
    </xf>
    <xf numFmtId="0" fontId="22" fillId="0" borderId="1" xfId="2" quotePrefix="1"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9" fillId="2" borderId="1" xfId="2" applyFont="1" applyFill="1" applyBorder="1" applyAlignment="1">
      <alignment horizontal="center" vertical="center" wrapText="1"/>
    </xf>
    <xf numFmtId="167" fontId="19" fillId="2" borderId="1" xfId="2" applyNumberFormat="1" applyFont="1" applyFill="1" applyBorder="1" applyAlignment="1">
      <alignment horizontal="center" vertical="center" wrapText="1"/>
    </xf>
    <xf numFmtId="0" fontId="19" fillId="3" borderId="1" xfId="2" applyFont="1" applyFill="1" applyBorder="1" applyAlignment="1">
      <alignment horizontal="center" vertical="center" wrapText="1"/>
    </xf>
    <xf numFmtId="167" fontId="11" fillId="0" borderId="3" xfId="2" applyNumberFormat="1" applyFont="1" applyFill="1" applyBorder="1" applyAlignment="1">
      <alignment horizontal="center" vertical="top" wrapText="1"/>
    </xf>
    <xf numFmtId="41" fontId="12" fillId="4" borderId="15" xfId="14" applyNumberFormat="1" applyFont="1" applyFill="1" applyBorder="1" applyAlignment="1">
      <alignment horizontal="right" vertical="top"/>
    </xf>
    <xf numFmtId="41" fontId="34" fillId="4" borderId="15" xfId="12" applyNumberFormat="1" applyFont="1" applyFill="1" applyBorder="1" applyAlignment="1">
      <alignment horizontal="right" vertical="center"/>
    </xf>
    <xf numFmtId="41" fontId="34" fillId="4" borderId="16" xfId="12" applyNumberFormat="1" applyFont="1" applyFill="1" applyBorder="1" applyAlignment="1">
      <alignment horizontal="right" vertical="center"/>
    </xf>
    <xf numFmtId="41" fontId="35" fillId="4" borderId="55" xfId="12" applyNumberFormat="1" applyFont="1" applyFill="1" applyBorder="1" applyAlignment="1">
      <alignment horizontal="right" vertical="center"/>
    </xf>
    <xf numFmtId="41" fontId="35" fillId="4" borderId="58" xfId="12" applyNumberFormat="1" applyFont="1" applyFill="1" applyBorder="1" applyAlignment="1">
      <alignment horizontal="right" vertical="center"/>
    </xf>
    <xf numFmtId="41" fontId="34" fillId="4" borderId="61" xfId="12" applyNumberFormat="1" applyFont="1" applyFill="1" applyBorder="1" applyAlignment="1">
      <alignment vertical="top"/>
    </xf>
    <xf numFmtId="41" fontId="34" fillId="4" borderId="16" xfId="12" applyNumberFormat="1" applyFont="1" applyFill="1" applyBorder="1" applyAlignment="1">
      <alignment vertical="top"/>
    </xf>
    <xf numFmtId="41" fontId="34" fillId="4" borderId="11" xfId="12" applyNumberFormat="1" applyFont="1" applyFill="1" applyBorder="1" applyAlignment="1">
      <alignment vertical="top"/>
    </xf>
    <xf numFmtId="41" fontId="34" fillId="4" borderId="14" xfId="12" applyNumberFormat="1" applyFont="1" applyFill="1" applyBorder="1" applyAlignment="1">
      <alignment vertical="top"/>
    </xf>
    <xf numFmtId="41" fontId="35" fillId="4" borderId="10" xfId="12" applyNumberFormat="1" applyFont="1" applyFill="1" applyBorder="1" applyAlignment="1">
      <alignment vertical="top"/>
    </xf>
    <xf numFmtId="41" fontId="35" fillId="4" borderId="14" xfId="12" applyNumberFormat="1" applyFont="1" applyFill="1" applyBorder="1" applyAlignment="1">
      <alignment vertical="top"/>
    </xf>
    <xf numFmtId="41" fontId="34" fillId="4" borderId="15" xfId="12" applyNumberFormat="1" applyFont="1" applyFill="1" applyBorder="1" applyAlignment="1">
      <alignment vertical="top"/>
    </xf>
    <xf numFmtId="41" fontId="34" fillId="4" borderId="5" xfId="12" applyNumberFormat="1" applyFont="1" applyFill="1" applyBorder="1" applyAlignment="1">
      <alignment vertical="top"/>
    </xf>
    <xf numFmtId="41" fontId="34" fillId="4" borderId="7" xfId="12" applyNumberFormat="1" applyFont="1" applyFill="1" applyBorder="1" applyAlignment="1">
      <alignment vertical="top"/>
    </xf>
    <xf numFmtId="41" fontId="34" fillId="4" borderId="18" xfId="12" applyNumberFormat="1" applyFont="1" applyFill="1" applyBorder="1" applyAlignment="1">
      <alignment vertical="top"/>
    </xf>
    <xf numFmtId="41" fontId="34" fillId="4" borderId="23" xfId="12" applyNumberFormat="1" applyFont="1" applyFill="1" applyBorder="1" applyAlignment="1">
      <alignment vertical="top"/>
    </xf>
    <xf numFmtId="41" fontId="12" fillId="4" borderId="32" xfId="12" applyNumberFormat="1" applyFont="1" applyFill="1" applyBorder="1" applyAlignment="1">
      <alignment horizontal="right" vertical="top"/>
    </xf>
    <xf numFmtId="41" fontId="12" fillId="4" borderId="7" xfId="12" applyNumberFormat="1" applyFont="1" applyFill="1" applyBorder="1" applyAlignment="1">
      <alignment horizontal="right" vertical="top"/>
    </xf>
    <xf numFmtId="41" fontId="12" fillId="4" borderId="17" xfId="12" applyNumberFormat="1" applyFont="1" applyFill="1" applyBorder="1" applyAlignment="1">
      <alignment horizontal="right" vertical="top"/>
    </xf>
    <xf numFmtId="41" fontId="12" fillId="4" borderId="9" xfId="12" applyNumberFormat="1" applyFont="1" applyFill="1" applyBorder="1" applyAlignment="1">
      <alignment horizontal="right" vertical="top"/>
    </xf>
    <xf numFmtId="41" fontId="34" fillId="4" borderId="66" xfId="12" applyNumberFormat="1" applyFont="1" applyFill="1" applyBorder="1" applyAlignment="1">
      <alignment horizontal="right" vertical="top"/>
    </xf>
    <xf numFmtId="41" fontId="34" fillId="4" borderId="58" xfId="12" applyNumberFormat="1" applyFont="1" applyFill="1" applyBorder="1" applyAlignment="1">
      <alignment horizontal="right" vertical="top"/>
    </xf>
    <xf numFmtId="41" fontId="12" fillId="4" borderId="5" xfId="12" applyNumberFormat="1" applyFont="1" applyFill="1" applyBorder="1" applyAlignment="1">
      <alignment vertical="top"/>
    </xf>
    <xf numFmtId="41" fontId="12" fillId="4" borderId="7" xfId="12" applyNumberFormat="1" applyFont="1" applyFill="1" applyBorder="1" applyAlignment="1">
      <alignment vertical="top"/>
    </xf>
    <xf numFmtId="41" fontId="12" fillId="4" borderId="8" xfId="12" applyNumberFormat="1" applyFont="1" applyFill="1" applyBorder="1" applyAlignment="1">
      <alignment vertical="top"/>
    </xf>
    <xf numFmtId="41" fontId="12" fillId="4" borderId="9" xfId="12" applyNumberFormat="1" applyFont="1" applyFill="1" applyBorder="1" applyAlignment="1">
      <alignment vertical="top"/>
    </xf>
    <xf numFmtId="41" fontId="12" fillId="4" borderId="18" xfId="12" applyNumberFormat="1" applyFont="1" applyFill="1" applyBorder="1" applyAlignment="1">
      <alignment vertical="top"/>
    </xf>
    <xf numFmtId="41" fontId="12" fillId="4" borderId="23" xfId="12" applyNumberFormat="1" applyFont="1" applyFill="1" applyBorder="1" applyAlignment="1">
      <alignment vertical="top"/>
    </xf>
    <xf numFmtId="41" fontId="34" fillId="4" borderId="4" xfId="12" applyNumberFormat="1" applyFont="1" applyFill="1" applyBorder="1" applyAlignment="1">
      <alignment vertical="top"/>
    </xf>
    <xf numFmtId="41" fontId="34" fillId="4" borderId="1" xfId="12" applyNumberFormat="1" applyFont="1" applyFill="1" applyBorder="1" applyAlignment="1">
      <alignment vertical="top"/>
    </xf>
    <xf numFmtId="41" fontId="34" fillId="4" borderId="5" xfId="12" applyNumberFormat="1" applyFont="1" applyFill="1" applyBorder="1" applyAlignment="1">
      <alignment horizontal="right" vertical="top"/>
    </xf>
    <xf numFmtId="41" fontId="34" fillId="4" borderId="7" xfId="12" applyNumberFormat="1" applyFont="1" applyFill="1" applyBorder="1" applyAlignment="1">
      <alignment horizontal="right" vertical="top"/>
    </xf>
    <xf numFmtId="41" fontId="34" fillId="4" borderId="8" xfId="12" applyNumberFormat="1" applyFont="1" applyFill="1" applyBorder="1" applyAlignment="1">
      <alignment horizontal="right" vertical="top"/>
    </xf>
    <xf numFmtId="41" fontId="34" fillId="4" borderId="9" xfId="12" applyNumberFormat="1" applyFont="1" applyFill="1" applyBorder="1" applyAlignment="1">
      <alignment horizontal="right" vertical="top"/>
    </xf>
    <xf numFmtId="41" fontId="34" fillId="4" borderId="18" xfId="12" applyNumberFormat="1" applyFont="1" applyFill="1" applyBorder="1" applyAlignment="1">
      <alignment horizontal="right" vertical="top"/>
    </xf>
    <xf numFmtId="41" fontId="34" fillId="4" borderId="23" xfId="12" applyNumberFormat="1" applyFont="1" applyFill="1" applyBorder="1" applyAlignment="1">
      <alignment horizontal="right" vertical="top"/>
    </xf>
    <xf numFmtId="0" fontId="23" fillId="4" borderId="34" xfId="12" applyFont="1" applyFill="1" applyBorder="1" applyAlignment="1">
      <alignment horizontal="center" vertical="center" wrapText="1"/>
    </xf>
    <xf numFmtId="0" fontId="36" fillId="0" borderId="36" xfId="12" applyFont="1" applyFill="1" applyBorder="1" applyAlignment="1">
      <alignment vertical="center"/>
    </xf>
    <xf numFmtId="0" fontId="23" fillId="4" borderId="28" xfId="12" applyFont="1" applyFill="1" applyBorder="1" applyAlignment="1">
      <alignment vertical="center"/>
    </xf>
    <xf numFmtId="42" fontId="14" fillId="0" borderId="1" xfId="0" applyNumberFormat="1" applyFont="1" applyFill="1" applyBorder="1" applyAlignment="1">
      <alignment horizontal="left" vertical="top"/>
    </xf>
    <xf numFmtId="0" fontId="13" fillId="9" borderId="34" xfId="12" applyFont="1" applyFill="1" applyBorder="1" applyAlignment="1">
      <alignment horizontal="center" vertical="center" wrapText="1"/>
    </xf>
    <xf numFmtId="41" fontId="23" fillId="9" borderId="25" xfId="14" applyNumberFormat="1" applyFont="1" applyFill="1" applyBorder="1" applyAlignment="1">
      <alignment horizontal="right" vertical="center"/>
    </xf>
    <xf numFmtId="172" fontId="23" fillId="9" borderId="69" xfId="14" applyNumberFormat="1" applyFont="1" applyFill="1" applyBorder="1" applyAlignment="1">
      <alignment vertical="center"/>
    </xf>
    <xf numFmtId="172" fontId="23" fillId="9" borderId="25" xfId="14" applyNumberFormat="1" applyFont="1" applyFill="1" applyBorder="1" applyAlignment="1">
      <alignment vertical="center"/>
    </xf>
    <xf numFmtId="0" fontId="12" fillId="0" borderId="1" xfId="2" applyFont="1" applyFill="1" applyBorder="1" applyAlignment="1">
      <alignment horizontal="left" vertical="center" wrapText="1"/>
    </xf>
    <xf numFmtId="0" fontId="12" fillId="0" borderId="1" xfId="2" applyFont="1" applyFill="1" applyBorder="1" applyAlignment="1">
      <alignment vertical="center" wrapText="1"/>
    </xf>
    <xf numFmtId="0" fontId="12" fillId="0" borderId="1" xfId="2" applyFont="1" applyFill="1" applyBorder="1" applyAlignment="1">
      <alignment horizontal="justify" vertical="center" wrapText="1"/>
    </xf>
    <xf numFmtId="0" fontId="12" fillId="0" borderId="1" xfId="2" applyFont="1" applyFill="1" applyBorder="1" applyAlignment="1">
      <alignment horizontal="center" vertical="center" wrapText="1"/>
    </xf>
    <xf numFmtId="167" fontId="12" fillId="0" borderId="1" xfId="2" applyNumberFormat="1" applyFont="1" applyFill="1" applyBorder="1" applyAlignment="1">
      <alignment horizontal="right" vertical="center" wrapText="1"/>
    </xf>
    <xf numFmtId="0" fontId="12" fillId="0" borderId="3" xfId="2" applyFont="1" applyFill="1" applyBorder="1" applyAlignment="1">
      <alignment horizontal="left" vertical="center" wrapText="1"/>
    </xf>
    <xf numFmtId="0" fontId="12" fillId="0" borderId="3" xfId="2" applyFont="1" applyFill="1" applyBorder="1" applyAlignment="1">
      <alignment vertical="center" wrapText="1"/>
    </xf>
    <xf numFmtId="0" fontId="12" fillId="0" borderId="3" xfId="2" applyFont="1" applyFill="1" applyBorder="1" applyAlignment="1">
      <alignment horizontal="justify" vertical="center" wrapText="1"/>
    </xf>
    <xf numFmtId="0" fontId="12" fillId="0" borderId="3" xfId="2" applyFont="1" applyFill="1" applyBorder="1" applyAlignment="1">
      <alignment horizontal="center" vertical="center" wrapText="1"/>
    </xf>
    <xf numFmtId="167" fontId="12" fillId="0" borderId="3" xfId="2" applyNumberFormat="1" applyFont="1" applyFill="1" applyBorder="1" applyAlignment="1">
      <alignment horizontal="right" vertical="center" wrapText="1"/>
    </xf>
    <xf numFmtId="0" fontId="38" fillId="0" borderId="71" xfId="0" applyFont="1" applyBorder="1" applyAlignment="1">
      <alignment horizontal="justify" vertical="top" wrapText="1"/>
    </xf>
    <xf numFmtId="0" fontId="38" fillId="0" borderId="71" xfId="0" applyFont="1" applyFill="1" applyBorder="1" applyAlignment="1">
      <alignment horizontal="justify" vertical="top" wrapText="1"/>
    </xf>
    <xf numFmtId="0" fontId="38" fillId="0" borderId="1" xfId="0" applyFont="1" applyFill="1" applyBorder="1" applyAlignment="1">
      <alignment horizontal="justify" vertical="top" wrapText="1"/>
    </xf>
    <xf numFmtId="0" fontId="22" fillId="11" borderId="0" xfId="2" applyFont="1" applyFill="1" applyBorder="1" applyAlignment="1">
      <alignment vertical="top" wrapText="1"/>
    </xf>
    <xf numFmtId="0" fontId="12" fillId="11" borderId="1" xfId="2" applyFont="1" applyFill="1" applyBorder="1" applyAlignment="1">
      <alignment horizontal="left" vertical="center" wrapText="1"/>
    </xf>
    <xf numFmtId="0" fontId="12" fillId="11" borderId="1" xfId="2" applyFont="1" applyFill="1" applyBorder="1" applyAlignment="1">
      <alignment vertical="center" wrapText="1"/>
    </xf>
    <xf numFmtId="0" fontId="38" fillId="11" borderId="71" xfId="0" applyFont="1" applyFill="1" applyBorder="1" applyAlignment="1">
      <alignment horizontal="justify" vertical="top" wrapText="1"/>
    </xf>
    <xf numFmtId="0" fontId="12" fillId="11" borderId="1" xfId="2" applyFont="1" applyFill="1" applyBorder="1" applyAlignment="1">
      <alignment horizontal="justify" vertical="center" wrapText="1"/>
    </xf>
    <xf numFmtId="0" fontId="12" fillId="11" borderId="1" xfId="2" applyFont="1" applyFill="1" applyBorder="1" applyAlignment="1">
      <alignment horizontal="center" vertical="center" wrapText="1"/>
    </xf>
    <xf numFmtId="167" fontId="12" fillId="11" borderId="1" xfId="2" applyNumberFormat="1" applyFont="1" applyFill="1" applyBorder="1" applyAlignment="1">
      <alignment horizontal="right" vertical="center" wrapText="1"/>
    </xf>
    <xf numFmtId="0" fontId="12" fillId="11" borderId="0" xfId="2" applyFont="1" applyFill="1" applyBorder="1" applyAlignment="1">
      <alignment vertical="center" wrapText="1"/>
    </xf>
    <xf numFmtId="0" fontId="12" fillId="11" borderId="0" xfId="2" applyFont="1" applyFill="1" applyAlignment="1">
      <alignment vertical="center" wrapText="1"/>
    </xf>
    <xf numFmtId="0" fontId="38" fillId="0" borderId="1" xfId="0" applyFont="1" applyBorder="1" applyAlignment="1">
      <alignment horizontal="justify" vertical="top" wrapText="1"/>
    </xf>
    <xf numFmtId="0" fontId="12" fillId="0" borderId="1" xfId="2" applyFont="1" applyFill="1" applyBorder="1" applyAlignment="1">
      <alignment horizontal="justify" vertical="top" wrapText="1"/>
    </xf>
    <xf numFmtId="0" fontId="39" fillId="0" borderId="1" xfId="0" applyFont="1" applyFill="1" applyBorder="1" applyAlignment="1">
      <alignment vertical="top" wrapText="1"/>
    </xf>
    <xf numFmtId="3" fontId="12" fillId="0" borderId="1" xfId="2" applyNumberFormat="1" applyFont="1" applyFill="1" applyBorder="1" applyAlignment="1">
      <alignment horizontal="center" vertical="center" wrapText="1"/>
    </xf>
    <xf numFmtId="0" fontId="38" fillId="10" borderId="72" xfId="0" applyFont="1" applyFill="1" applyBorder="1" applyAlignment="1">
      <alignment horizontal="justify" vertical="top" wrapText="1"/>
    </xf>
    <xf numFmtId="0" fontId="12" fillId="10" borderId="3" xfId="2" applyFont="1" applyFill="1" applyBorder="1" applyAlignment="1">
      <alignment horizontal="justify" vertical="center" wrapText="1"/>
    </xf>
    <xf numFmtId="0" fontId="12" fillId="10" borderId="3" xfId="2" applyFont="1" applyFill="1" applyBorder="1" applyAlignment="1">
      <alignment horizontal="center" vertical="center" wrapText="1"/>
    </xf>
    <xf numFmtId="0" fontId="22" fillId="10" borderId="1" xfId="2" applyFont="1" applyFill="1" applyBorder="1" applyAlignment="1">
      <alignment horizontal="left" vertical="top" wrapText="1"/>
    </xf>
    <xf numFmtId="167" fontId="12" fillId="10" borderId="3" xfId="2" applyNumberFormat="1" applyFont="1" applyFill="1" applyBorder="1" applyAlignment="1">
      <alignment horizontal="right" vertical="center" wrapText="1"/>
    </xf>
    <xf numFmtId="167" fontId="11" fillId="10" borderId="1" xfId="2" applyNumberFormat="1" applyFont="1" applyFill="1" applyBorder="1" applyAlignment="1">
      <alignment horizontal="left" vertical="top" wrapText="1"/>
    </xf>
    <xf numFmtId="0" fontId="12" fillId="12" borderId="0" xfId="2" applyFont="1" applyFill="1" applyBorder="1" applyAlignment="1">
      <alignment vertical="center" wrapText="1"/>
    </xf>
    <xf numFmtId="173" fontId="12" fillId="0" borderId="0" xfId="2" applyNumberFormat="1" applyFont="1" applyFill="1" applyAlignment="1">
      <alignment horizontal="right" vertical="center" wrapText="1"/>
    </xf>
    <xf numFmtId="42" fontId="14" fillId="0" borderId="2" xfId="0" applyNumberFormat="1" applyFont="1" applyFill="1" applyBorder="1" applyAlignment="1">
      <alignment horizontal="left" vertical="top"/>
    </xf>
    <xf numFmtId="41" fontId="14" fillId="0" borderId="61" xfId="14" applyNumberFormat="1" applyFont="1" applyFill="1" applyBorder="1" applyAlignment="1">
      <alignment horizontal="center" vertical="top"/>
    </xf>
    <xf numFmtId="41" fontId="14" fillId="4" borderId="57" xfId="14" applyNumberFormat="1" applyFont="1" applyFill="1" applyBorder="1" applyAlignment="1">
      <alignment horizontal="center" vertical="top"/>
    </xf>
    <xf numFmtId="0" fontId="13" fillId="5" borderId="16" xfId="12" applyFont="1" applyFill="1" applyBorder="1" applyAlignment="1">
      <alignment horizontal="center" vertical="center" wrapText="1"/>
    </xf>
    <xf numFmtId="0" fontId="31" fillId="0" borderId="1" xfId="0" applyFont="1" applyFill="1" applyBorder="1" applyAlignment="1">
      <alignment vertical="top" wrapText="1"/>
    </xf>
    <xf numFmtId="0" fontId="21" fillId="0" borderId="0" xfId="12" applyFont="1" applyFill="1" applyAlignment="1">
      <alignment vertical="top"/>
    </xf>
    <xf numFmtId="168" fontId="14" fillId="0" borderId="0" xfId="12" applyNumberFormat="1" applyFont="1" applyFill="1" applyAlignment="1">
      <alignment vertical="top"/>
    </xf>
    <xf numFmtId="169" fontId="14" fillId="0" borderId="0" xfId="12" applyNumberFormat="1" applyFont="1" applyFill="1" applyAlignment="1">
      <alignment vertical="top"/>
    </xf>
    <xf numFmtId="165" fontId="23" fillId="9" borderId="25" xfId="14" applyFont="1" applyFill="1" applyBorder="1" applyAlignment="1">
      <alignment vertical="center"/>
    </xf>
    <xf numFmtId="0" fontId="31" fillId="4" borderId="1" xfId="12" applyFont="1" applyFill="1" applyBorder="1" applyAlignment="1">
      <alignment horizontal="left" vertical="top" wrapText="1"/>
    </xf>
    <xf numFmtId="0" fontId="13" fillId="4" borderId="35" xfId="12" applyFont="1" applyFill="1" applyBorder="1" applyAlignment="1">
      <alignment horizontal="left" vertical="center" wrapText="1"/>
    </xf>
    <xf numFmtId="0" fontId="13" fillId="5" borderId="25" xfId="12" applyFont="1" applyFill="1" applyBorder="1" applyAlignment="1">
      <alignment horizontal="center" vertical="center" wrapText="1"/>
    </xf>
    <xf numFmtId="41" fontId="14" fillId="4" borderId="55" xfId="14" applyNumberFormat="1" applyFont="1" applyFill="1" applyBorder="1" applyAlignment="1">
      <alignment vertical="top"/>
    </xf>
    <xf numFmtId="41" fontId="14" fillId="4" borderId="58" xfId="14" applyNumberFormat="1" applyFont="1" applyFill="1" applyBorder="1" applyAlignment="1">
      <alignment vertical="top"/>
    </xf>
    <xf numFmtId="0" fontId="14" fillId="4" borderId="16" xfId="12" applyFont="1" applyFill="1" applyBorder="1" applyAlignment="1">
      <alignment horizontal="center" vertical="top" wrapText="1"/>
    </xf>
    <xf numFmtId="0" fontId="14" fillId="4" borderId="14" xfId="12" applyFont="1" applyFill="1" applyBorder="1" applyAlignment="1">
      <alignment horizontal="center" vertical="top" wrapText="1"/>
    </xf>
    <xf numFmtId="0" fontId="12" fillId="8" borderId="50" xfId="12" applyFont="1" applyFill="1" applyBorder="1" applyAlignment="1">
      <alignment horizontal="center" vertical="top" wrapText="1"/>
    </xf>
    <xf numFmtId="41" fontId="12" fillId="4" borderId="63" xfId="14" applyNumberFormat="1" applyFont="1" applyFill="1" applyBorder="1" applyAlignment="1">
      <alignment horizontal="right" vertical="top"/>
    </xf>
    <xf numFmtId="41" fontId="12" fillId="4" borderId="13" xfId="14" applyNumberFormat="1" applyFont="1" applyFill="1" applyBorder="1" applyAlignment="1">
      <alignment horizontal="right" vertical="top"/>
    </xf>
    <xf numFmtId="41" fontId="14" fillId="4" borderId="1" xfId="14" applyNumberFormat="1" applyFont="1" applyFill="1" applyBorder="1" applyAlignment="1">
      <alignment horizontal="center" vertical="top"/>
    </xf>
    <xf numFmtId="0" fontId="12" fillId="8" borderId="1" xfId="12" applyFont="1" applyFill="1" applyBorder="1" applyAlignment="1">
      <alignment horizontal="center" vertical="top" wrapText="1"/>
    </xf>
    <xf numFmtId="0" fontId="14" fillId="4" borderId="1" xfId="12" applyFont="1" applyFill="1" applyBorder="1" applyAlignment="1">
      <alignment horizontal="justify" vertical="top" wrapText="1"/>
    </xf>
    <xf numFmtId="9" fontId="12" fillId="0" borderId="3" xfId="12" applyNumberFormat="1" applyFont="1" applyFill="1" applyBorder="1" applyAlignment="1">
      <alignment horizontal="center" vertical="top" wrapText="1"/>
    </xf>
    <xf numFmtId="0" fontId="12" fillId="4" borderId="3" xfId="12" applyFont="1" applyFill="1" applyBorder="1" applyAlignment="1">
      <alignment horizontal="left" vertical="top" wrapText="1"/>
    </xf>
    <xf numFmtId="9" fontId="12" fillId="4" borderId="3" xfId="12" applyNumberFormat="1" applyFont="1" applyFill="1" applyBorder="1" applyAlignment="1">
      <alignment horizontal="center" vertical="top" wrapText="1"/>
    </xf>
    <xf numFmtId="9" fontId="12" fillId="0" borderId="4" xfId="12" applyNumberFormat="1" applyFont="1" applyFill="1" applyBorder="1" applyAlignment="1">
      <alignment horizontal="center" vertical="top" wrapText="1"/>
    </xf>
    <xf numFmtId="9" fontId="12" fillId="4" borderId="4" xfId="12" applyNumberFormat="1" applyFont="1" applyFill="1" applyBorder="1" applyAlignment="1">
      <alignment horizontal="center" vertical="top" wrapText="1"/>
    </xf>
    <xf numFmtId="0" fontId="22" fillId="0" borderId="0" xfId="17" applyFont="1" applyAlignment="1">
      <alignment vertical="top" wrapText="1"/>
    </xf>
    <xf numFmtId="0" fontId="22" fillId="0" borderId="0" xfId="17" applyFont="1" applyAlignment="1">
      <alignment horizontal="left" vertical="top" wrapText="1"/>
    </xf>
    <xf numFmtId="167" fontId="30" fillId="0" borderId="0" xfId="17" applyNumberFormat="1" applyFont="1" applyAlignment="1">
      <alignment horizontal="right" vertical="top" wrapText="1"/>
    </xf>
    <xf numFmtId="167" fontId="22" fillId="0" borderId="0" xfId="17" applyNumberFormat="1" applyFont="1" applyAlignment="1">
      <alignment horizontal="right" vertical="top" wrapText="1"/>
    </xf>
    <xf numFmtId="0" fontId="22" fillId="0" borderId="0" xfId="17" applyFont="1" applyAlignment="1">
      <alignment horizontal="center" vertical="center" wrapText="1"/>
    </xf>
    <xf numFmtId="0" fontId="19" fillId="2" borderId="1" xfId="17" applyFont="1" applyFill="1" applyBorder="1" applyAlignment="1">
      <alignment horizontal="center" vertical="center" wrapText="1"/>
    </xf>
    <xf numFmtId="167" fontId="19" fillId="2" borderId="1" xfId="17" applyNumberFormat="1" applyFont="1" applyFill="1" applyBorder="1" applyAlignment="1">
      <alignment horizontal="center" vertical="center" wrapText="1"/>
    </xf>
    <xf numFmtId="0" fontId="12" fillId="0" borderId="0" xfId="17" applyFont="1" applyAlignment="1">
      <alignment vertical="center" wrapText="1"/>
    </xf>
    <xf numFmtId="0" fontId="12" fillId="0" borderId="0" xfId="17" applyFont="1" applyAlignment="1">
      <alignment horizontal="left" vertical="center" wrapText="1"/>
    </xf>
    <xf numFmtId="0" fontId="12" fillId="0" borderId="0" xfId="17" applyFont="1" applyAlignment="1">
      <alignment horizontal="justify" vertical="center" wrapText="1"/>
    </xf>
    <xf numFmtId="167" fontId="12" fillId="0" borderId="0" xfId="17" applyNumberFormat="1" applyFont="1" applyAlignment="1">
      <alignment horizontal="right" vertical="center" wrapText="1"/>
    </xf>
    <xf numFmtId="0" fontId="18" fillId="2" borderId="4" xfId="9" applyFont="1" applyFill="1" applyBorder="1" applyAlignment="1">
      <alignment horizontal="center" vertical="center" wrapText="1"/>
    </xf>
    <xf numFmtId="0" fontId="19" fillId="2" borderId="4" xfId="17" applyFont="1" applyFill="1" applyBorder="1" applyAlignment="1">
      <alignment horizontal="center" vertical="center" wrapText="1"/>
    </xf>
    <xf numFmtId="0" fontId="19" fillId="3" borderId="1" xfId="17" applyFont="1" applyFill="1" applyBorder="1" applyAlignment="1">
      <alignment horizontal="center" vertical="center" wrapText="1"/>
    </xf>
    <xf numFmtId="0" fontId="32" fillId="0" borderId="0" xfId="17" applyFont="1" applyAlignment="1">
      <alignment horizontal="center" vertical="center" wrapText="1"/>
    </xf>
    <xf numFmtId="0" fontId="22" fillId="0" borderId="0" xfId="17" applyFont="1" applyAlignment="1">
      <alignment vertical="center" wrapText="1"/>
    </xf>
    <xf numFmtId="0" fontId="12" fillId="0" borderId="0" xfId="17" applyFont="1" applyAlignment="1">
      <alignment horizontal="center" vertical="center" wrapText="1"/>
    </xf>
    <xf numFmtId="0" fontId="22" fillId="0" borderId="0" xfId="17" applyFont="1" applyAlignment="1">
      <alignment horizontal="center" vertical="top" wrapText="1"/>
    </xf>
    <xf numFmtId="0" fontId="40" fillId="4" borderId="0" xfId="18" applyFont="1" applyFill="1"/>
    <xf numFmtId="0" fontId="47" fillId="4" borderId="36" xfId="18" applyFont="1" applyFill="1" applyBorder="1" applyAlignment="1">
      <alignment vertical="center"/>
    </xf>
    <xf numFmtId="0" fontId="40" fillId="4" borderId="1" xfId="18" applyFont="1" applyFill="1" applyBorder="1" applyAlignment="1">
      <alignment horizontal="center" vertical="center"/>
    </xf>
    <xf numFmtId="0" fontId="47" fillId="4" borderId="0" xfId="18" applyFont="1" applyFill="1" applyAlignment="1">
      <alignment vertical="center"/>
    </xf>
    <xf numFmtId="0" fontId="49" fillId="15" borderId="1" xfId="18" applyFont="1" applyFill="1" applyBorder="1" applyAlignment="1">
      <alignment horizontal="left" vertical="center" wrapText="1"/>
    </xf>
    <xf numFmtId="0" fontId="49" fillId="4" borderId="1" xfId="18" applyFont="1" applyFill="1" applyBorder="1" applyAlignment="1">
      <alignment vertical="center" wrapText="1"/>
    </xf>
    <xf numFmtId="0" fontId="49" fillId="4" borderId="1" xfId="18" applyFont="1" applyFill="1" applyBorder="1" applyAlignment="1">
      <alignment horizontal="left" vertical="center" wrapText="1"/>
    </xf>
    <xf numFmtId="0" fontId="40" fillId="4" borderId="1" xfId="18" applyFont="1" applyFill="1" applyBorder="1"/>
    <xf numFmtId="0" fontId="49" fillId="15" borderId="1" xfId="18" applyFont="1" applyFill="1" applyBorder="1" applyAlignment="1">
      <alignment horizontal="left" vertical="center"/>
    </xf>
    <xf numFmtId="170" fontId="40" fillId="4" borderId="1" xfId="19" applyNumberFormat="1" applyFont="1" applyFill="1" applyBorder="1" applyAlignment="1">
      <alignment vertical="center"/>
    </xf>
    <xf numFmtId="15" fontId="50" fillId="4" borderId="1" xfId="18" applyNumberFormat="1" applyFont="1" applyFill="1" applyBorder="1" applyAlignment="1">
      <alignment wrapText="1"/>
    </xf>
    <xf numFmtId="10" fontId="50" fillId="4" borderId="1" xfId="18" applyNumberFormat="1" applyFont="1" applyFill="1" applyBorder="1" applyAlignment="1">
      <alignment horizontal="center" vertical="center" wrapText="1"/>
    </xf>
    <xf numFmtId="10" fontId="40" fillId="4" borderId="1" xfId="18" applyNumberFormat="1" applyFont="1" applyFill="1" applyBorder="1" applyAlignment="1">
      <alignment horizontal="center" vertical="center"/>
    </xf>
    <xf numFmtId="0" fontId="40" fillId="4" borderId="1" xfId="18" applyFont="1" applyFill="1" applyBorder="1" applyAlignment="1">
      <alignment horizontal="justify" vertical="center" wrapText="1"/>
    </xf>
    <xf numFmtId="0" fontId="40" fillId="4" borderId="1" xfId="18" applyFont="1" applyFill="1" applyBorder="1" applyAlignment="1">
      <alignment vertical="center" wrapText="1"/>
    </xf>
    <xf numFmtId="10" fontId="50" fillId="4" borderId="1" xfId="18" applyNumberFormat="1" applyFont="1" applyFill="1" applyBorder="1" applyAlignment="1">
      <alignment vertical="center" wrapText="1"/>
    </xf>
    <xf numFmtId="165" fontId="40" fillId="4" borderId="1" xfId="19" applyFont="1" applyFill="1" applyBorder="1" applyAlignment="1">
      <alignment vertical="center"/>
    </xf>
    <xf numFmtId="0" fontId="57" fillId="14" borderId="1" xfId="18" applyFont="1" applyFill="1" applyBorder="1" applyAlignment="1">
      <alignment horizontal="center" vertical="center" wrapText="1"/>
    </xf>
    <xf numFmtId="0" fontId="58" fillId="14" borderId="1" xfId="18" applyFont="1" applyFill="1" applyBorder="1" applyAlignment="1">
      <alignment horizontal="left" vertical="center" wrapText="1"/>
    </xf>
    <xf numFmtId="0" fontId="58" fillId="14" borderId="1" xfId="18" applyFont="1" applyFill="1" applyBorder="1" applyAlignment="1">
      <alignment horizontal="center" vertical="center" wrapText="1"/>
    </xf>
    <xf numFmtId="0" fontId="58" fillId="14" borderId="1" xfId="18" applyFont="1" applyFill="1" applyBorder="1" applyAlignment="1">
      <alignment vertical="center" wrapText="1"/>
    </xf>
    <xf numFmtId="165" fontId="59" fillId="14" borderId="1" xfId="19" applyFont="1" applyFill="1" applyBorder="1" applyAlignment="1">
      <alignment vertical="center"/>
    </xf>
    <xf numFmtId="0" fontId="58" fillId="14" borderId="1" xfId="18" applyFont="1" applyFill="1" applyBorder="1"/>
    <xf numFmtId="0" fontId="50" fillId="4" borderId="0" xfId="18" applyFont="1" applyFill="1"/>
    <xf numFmtId="170" fontId="59" fillId="14" borderId="1" xfId="19" applyNumberFormat="1" applyFont="1" applyFill="1" applyBorder="1" applyAlignment="1">
      <alignment vertical="center"/>
    </xf>
    <xf numFmtId="172" fontId="51" fillId="16" borderId="1" xfId="18" applyNumberFormat="1" applyFont="1" applyFill="1" applyBorder="1" applyAlignment="1">
      <alignment horizontal="center" vertical="center"/>
    </xf>
    <xf numFmtId="167" fontId="51" fillId="16" borderId="1" xfId="19" applyNumberFormat="1" applyFont="1" applyFill="1" applyBorder="1" applyAlignment="1">
      <alignment horizontal="center" vertical="center"/>
    </xf>
    <xf numFmtId="10" fontId="58" fillId="16" borderId="1" xfId="18" applyNumberFormat="1" applyFont="1" applyFill="1" applyBorder="1" applyAlignment="1">
      <alignment horizontal="center" vertical="center"/>
    </xf>
    <xf numFmtId="10" fontId="51" fillId="16" borderId="1" xfId="18" applyNumberFormat="1" applyFont="1" applyFill="1" applyBorder="1" applyAlignment="1">
      <alignment horizontal="center" vertical="center" wrapText="1"/>
    </xf>
    <xf numFmtId="0" fontId="15" fillId="0" borderId="0" xfId="9">
      <alignment vertical="top"/>
    </xf>
    <xf numFmtId="0" fontId="60" fillId="0" borderId="57" xfId="9" applyFont="1" applyBorder="1" applyAlignment="1">
      <alignment vertical="top"/>
    </xf>
    <xf numFmtId="0" fontId="60" fillId="0" borderId="0" xfId="9" applyFont="1" applyBorder="1" applyAlignment="1">
      <alignment vertical="top"/>
    </xf>
    <xf numFmtId="0" fontId="60" fillId="0" borderId="42" xfId="9" applyFont="1" applyBorder="1" applyAlignment="1">
      <alignment vertical="top"/>
    </xf>
    <xf numFmtId="177" fontId="61" fillId="17" borderId="1" xfId="20" applyNumberFormat="1" applyFont="1" applyFill="1" applyBorder="1" applyAlignment="1">
      <alignment horizontal="center" vertical="center" wrapText="1"/>
    </xf>
    <xf numFmtId="177" fontId="19" fillId="3" borderId="9" xfId="20" applyNumberFormat="1" applyFont="1" applyFill="1" applyBorder="1" applyAlignment="1">
      <alignment horizontal="center" vertical="center" wrapText="1"/>
    </xf>
    <xf numFmtId="174" fontId="39" fillId="0" borderId="8" xfId="9" applyNumberFormat="1" applyFont="1" applyFill="1" applyBorder="1" applyAlignment="1">
      <alignment vertical="top" wrapText="1"/>
    </xf>
    <xf numFmtId="174" fontId="39" fillId="0" borderId="1" xfId="9" applyNumberFormat="1" applyFont="1" applyFill="1" applyBorder="1" applyAlignment="1">
      <alignment vertical="top" wrapText="1"/>
    </xf>
    <xf numFmtId="0" fontId="39" fillId="0" borderId="1" xfId="9" applyFont="1" applyFill="1" applyBorder="1" applyAlignment="1">
      <alignment vertical="top" wrapText="1"/>
    </xf>
    <xf numFmtId="0" fontId="39" fillId="0" borderId="8" xfId="9" applyNumberFormat="1" applyFont="1" applyFill="1" applyBorder="1" applyAlignment="1">
      <alignment vertical="top" wrapText="1"/>
    </xf>
    <xf numFmtId="41" fontId="62" fillId="0" borderId="1" xfId="9" applyNumberFormat="1" applyFont="1" applyFill="1" applyBorder="1" applyAlignment="1">
      <alignment vertical="top"/>
    </xf>
    <xf numFmtId="41" fontId="62" fillId="0" borderId="9" xfId="9" applyNumberFormat="1" applyFont="1" applyFill="1" applyBorder="1" applyAlignment="1">
      <alignment vertical="top"/>
    </xf>
    <xf numFmtId="176" fontId="39" fillId="4" borderId="57" xfId="20" applyFont="1" applyFill="1" applyBorder="1" applyAlignment="1">
      <alignment vertical="top"/>
    </xf>
    <xf numFmtId="0" fontId="39" fillId="4" borderId="0" xfId="9" applyFont="1" applyFill="1" applyBorder="1" applyAlignment="1">
      <alignment vertical="top"/>
    </xf>
    <xf numFmtId="41" fontId="39" fillId="0" borderId="0" xfId="9" applyNumberFormat="1" applyFont="1" applyFill="1" applyBorder="1" applyAlignment="1">
      <alignment vertical="top"/>
    </xf>
    <xf numFmtId="0" fontId="8" fillId="0" borderId="15" xfId="9" applyFont="1" applyBorder="1" applyAlignment="1"/>
    <xf numFmtId="0" fontId="8" fillId="0" borderId="3" xfId="9" applyFont="1" applyBorder="1" applyAlignment="1"/>
    <xf numFmtId="0" fontId="8" fillId="0" borderId="16" xfId="9" applyFont="1" applyBorder="1" applyAlignment="1"/>
    <xf numFmtId="177" fontId="60" fillId="0" borderId="1" xfId="20" applyNumberFormat="1" applyFont="1" applyBorder="1" applyAlignment="1">
      <alignment horizontal="right" vertical="center"/>
    </xf>
    <xf numFmtId="177" fontId="60" fillId="0" borderId="9" xfId="20" applyNumberFormat="1" applyFont="1" applyBorder="1" applyAlignment="1">
      <alignment horizontal="right" vertical="center"/>
    </xf>
    <xf numFmtId="0" fontId="8" fillId="0" borderId="57" xfId="9" applyFont="1" applyBorder="1" applyAlignment="1"/>
    <xf numFmtId="0" fontId="8" fillId="0" borderId="0" xfId="9" applyFont="1" applyBorder="1" applyAlignment="1"/>
    <xf numFmtId="0" fontId="8" fillId="0" borderId="42" xfId="9" applyFont="1" applyBorder="1" applyAlignment="1"/>
    <xf numFmtId="0" fontId="63" fillId="2" borderId="1" xfId="9" applyFont="1" applyFill="1" applyBorder="1" applyAlignment="1">
      <alignment horizontal="center" vertical="center" wrapText="1"/>
    </xf>
    <xf numFmtId="0" fontId="18" fillId="3" borderId="9" xfId="9" applyFont="1" applyFill="1" applyBorder="1" applyAlignment="1">
      <alignment horizontal="center" vertical="center" wrapText="1"/>
    </xf>
    <xf numFmtId="177" fontId="60" fillId="0" borderId="1" xfId="9" applyNumberFormat="1" applyFont="1" applyBorder="1">
      <alignment vertical="top"/>
    </xf>
    <xf numFmtId="177" fontId="60" fillId="0" borderId="9" xfId="9" applyNumberFormat="1" applyFont="1" applyBorder="1">
      <alignment vertical="top"/>
    </xf>
    <xf numFmtId="0" fontId="66" fillId="0" borderId="68" xfId="10" applyFont="1" applyBorder="1" applyAlignment="1">
      <alignment vertical="top"/>
    </xf>
    <xf numFmtId="170" fontId="40" fillId="4" borderId="0" xfId="18" applyNumberFormat="1" applyFont="1" applyFill="1"/>
    <xf numFmtId="0" fontId="49" fillId="4" borderId="1" xfId="18" applyFont="1" applyFill="1" applyBorder="1" applyAlignment="1">
      <alignment horizontal="center" vertical="center" wrapText="1"/>
    </xf>
    <xf numFmtId="0" fontId="49" fillId="15" borderId="1" xfId="18" applyFont="1" applyFill="1" applyBorder="1" applyAlignment="1">
      <alignment horizontal="center" vertical="center" wrapText="1"/>
    </xf>
    <xf numFmtId="0" fontId="49" fillId="15" borderId="1" xfId="18" applyFont="1" applyFill="1" applyBorder="1" applyAlignment="1">
      <alignment horizontal="center" vertical="center"/>
    </xf>
    <xf numFmtId="174" fontId="48" fillId="4" borderId="1" xfId="18" applyNumberFormat="1" applyFont="1" applyFill="1" applyBorder="1" applyAlignment="1">
      <alignment horizontal="center" vertical="center"/>
    </xf>
    <xf numFmtId="0" fontId="50" fillId="4" borderId="1" xfId="18" applyFont="1" applyFill="1" applyBorder="1" applyAlignment="1">
      <alignment horizontal="center" vertical="center" wrapText="1"/>
    </xf>
    <xf numFmtId="0" fontId="50" fillId="4" borderId="1" xfId="18" applyFont="1" applyFill="1" applyBorder="1" applyAlignment="1">
      <alignment horizontal="left" vertical="center" wrapText="1"/>
    </xf>
    <xf numFmtId="0" fontId="49" fillId="6" borderId="1" xfId="18" applyFont="1" applyFill="1" applyBorder="1" applyAlignment="1">
      <alignment horizontal="center" vertical="center" wrapText="1"/>
    </xf>
    <xf numFmtId="0" fontId="19" fillId="3" borderId="1" xfId="17" applyFont="1" applyFill="1" applyBorder="1" applyAlignment="1">
      <alignment horizontal="center" vertical="center" wrapText="1"/>
    </xf>
    <xf numFmtId="0" fontId="18" fillId="2" borderId="1" xfId="9" applyFont="1" applyFill="1" applyBorder="1" applyAlignment="1">
      <alignment horizontal="center" vertical="center" wrapText="1"/>
    </xf>
    <xf numFmtId="0" fontId="61" fillId="17" borderId="8" xfId="9" applyFont="1" applyFill="1" applyBorder="1" applyAlignment="1">
      <alignment horizontal="center" vertical="center" wrapText="1"/>
    </xf>
    <xf numFmtId="0" fontId="61" fillId="17" borderId="1" xfId="9" applyFont="1" applyFill="1" applyBorder="1" applyAlignment="1">
      <alignment horizontal="center" vertical="center" wrapText="1"/>
    </xf>
    <xf numFmtId="0" fontId="40" fillId="4" borderId="0" xfId="18" applyFont="1" applyFill="1" applyAlignment="1">
      <alignment vertical="top"/>
    </xf>
    <xf numFmtId="0" fontId="50" fillId="8" borderId="1" xfId="18" applyFont="1" applyFill="1" applyBorder="1" applyAlignment="1">
      <alignment horizontal="center" vertical="top" wrapText="1"/>
    </xf>
    <xf numFmtId="9" fontId="50" fillId="4" borderId="1" xfId="18" applyNumberFormat="1" applyFont="1" applyFill="1" applyBorder="1" applyAlignment="1">
      <alignment horizontal="center" vertical="top" wrapText="1"/>
    </xf>
    <xf numFmtId="0" fontId="50" fillId="4" borderId="1" xfId="18" applyFont="1" applyFill="1" applyBorder="1" applyAlignment="1">
      <alignment vertical="top" wrapText="1"/>
    </xf>
    <xf numFmtId="10" fontId="50" fillId="4" borderId="1" xfId="18" applyNumberFormat="1" applyFont="1" applyFill="1" applyBorder="1" applyAlignment="1">
      <alignment horizontal="center" vertical="top" wrapText="1"/>
    </xf>
    <xf numFmtId="170" fontId="40" fillId="4" borderId="1" xfId="19" applyNumberFormat="1" applyFont="1" applyFill="1" applyBorder="1" applyAlignment="1">
      <alignment vertical="top"/>
    </xf>
    <xf numFmtId="175" fontId="40" fillId="4" borderId="1" xfId="18" applyNumberFormat="1" applyFont="1" applyFill="1" applyBorder="1" applyAlignment="1">
      <alignment horizontal="center" vertical="top"/>
    </xf>
    <xf numFmtId="172" fontId="48" fillId="4" borderId="1" xfId="19" applyNumberFormat="1" applyFont="1" applyFill="1" applyBorder="1" applyAlignment="1">
      <alignment vertical="top"/>
    </xf>
    <xf numFmtId="165" fontId="48" fillId="4" borderId="1" xfId="19" applyFont="1" applyFill="1" applyBorder="1" applyAlignment="1">
      <alignment horizontal="center" vertical="top"/>
    </xf>
    <xf numFmtId="10" fontId="40" fillId="4" borderId="1" xfId="18" applyNumberFormat="1" applyFont="1" applyFill="1" applyBorder="1" applyAlignment="1">
      <alignment horizontal="center" vertical="top"/>
    </xf>
    <xf numFmtId="0" fontId="40" fillId="4" borderId="1" xfId="18" applyFont="1" applyFill="1" applyBorder="1" applyAlignment="1">
      <alignment horizontal="justify" vertical="top" wrapText="1"/>
    </xf>
    <xf numFmtId="167" fontId="48" fillId="4" borderId="1" xfId="19" applyNumberFormat="1" applyFont="1" applyFill="1" applyBorder="1" applyAlignment="1">
      <alignment horizontal="center" vertical="top"/>
    </xf>
    <xf numFmtId="10" fontId="55" fillId="4" borderId="1" xfId="18" applyNumberFormat="1" applyFont="1" applyFill="1" applyBorder="1" applyAlignment="1">
      <alignment horizontal="center" vertical="top"/>
    </xf>
    <xf numFmtId="0" fontId="40" fillId="4" borderId="1" xfId="18" applyFont="1" applyFill="1" applyBorder="1" applyAlignment="1">
      <alignment vertical="top" wrapText="1"/>
    </xf>
    <xf numFmtId="0" fontId="50" fillId="4" borderId="1" xfId="18" applyFont="1" applyFill="1" applyBorder="1" applyAlignment="1">
      <alignment horizontal="center" vertical="top" wrapText="1"/>
    </xf>
    <xf numFmtId="0" fontId="50" fillId="4" borderId="1" xfId="18" applyFont="1" applyFill="1" applyBorder="1" applyAlignment="1">
      <alignment horizontal="left" vertical="top" wrapText="1"/>
    </xf>
    <xf numFmtId="9" fontId="51" fillId="16" borderId="1" xfId="18" applyNumberFormat="1" applyFont="1" applyFill="1" applyBorder="1" applyAlignment="1">
      <alignment horizontal="center" vertical="top" wrapText="1"/>
    </xf>
    <xf numFmtId="10" fontId="50" fillId="4" borderId="1" xfId="18" applyNumberFormat="1" applyFont="1" applyFill="1" applyBorder="1" applyAlignment="1">
      <alignment vertical="top" wrapText="1"/>
    </xf>
    <xf numFmtId="165" fontId="40" fillId="4" borderId="1" xfId="19" applyFont="1" applyFill="1" applyBorder="1" applyAlignment="1">
      <alignment vertical="top"/>
    </xf>
    <xf numFmtId="174" fontId="48" fillId="4" borderId="1" xfId="18" applyNumberFormat="1" applyFont="1" applyFill="1" applyBorder="1" applyAlignment="1">
      <alignment horizontal="center" vertical="top"/>
    </xf>
    <xf numFmtId="175" fontId="51" fillId="16" borderId="1" xfId="18" applyNumberFormat="1" applyFont="1" applyFill="1" applyBorder="1" applyAlignment="1">
      <alignment horizontal="center" vertical="top"/>
    </xf>
    <xf numFmtId="167" fontId="51" fillId="16" borderId="1" xfId="19" applyNumberFormat="1" applyFont="1" applyFill="1" applyBorder="1" applyAlignment="1">
      <alignment horizontal="center" vertical="top"/>
    </xf>
    <xf numFmtId="10" fontId="58" fillId="16" borderId="1" xfId="18" applyNumberFormat="1" applyFont="1" applyFill="1" applyBorder="1" applyAlignment="1">
      <alignment horizontal="center" vertical="top"/>
    </xf>
    <xf numFmtId="165" fontId="40" fillId="0" borderId="1" xfId="19" applyFont="1" applyFill="1" applyBorder="1" applyAlignment="1">
      <alignment vertical="top"/>
    </xf>
    <xf numFmtId="0" fontId="40" fillId="4" borderId="1" xfId="18" applyFont="1" applyFill="1" applyBorder="1" applyAlignment="1">
      <alignment vertical="top"/>
    </xf>
    <xf numFmtId="10" fontId="51" fillId="16" borderId="1" xfId="18" applyNumberFormat="1" applyFont="1" applyFill="1" applyBorder="1" applyAlignment="1">
      <alignment horizontal="center" vertical="top" wrapText="1"/>
    </xf>
    <xf numFmtId="172" fontId="51" fillId="16" borderId="1" xfId="18" applyNumberFormat="1" applyFont="1" applyFill="1" applyBorder="1" applyAlignment="1">
      <alignment horizontal="center" vertical="top"/>
    </xf>
    <xf numFmtId="170" fontId="40" fillId="0" borderId="1" xfId="19" applyNumberFormat="1" applyFont="1" applyFill="1" applyBorder="1" applyAlignment="1">
      <alignment vertical="top"/>
    </xf>
    <xf numFmtId="0" fontId="40" fillId="4" borderId="0" xfId="18" applyFont="1" applyFill="1" applyAlignment="1">
      <alignment vertical="center"/>
    </xf>
    <xf numFmtId="177" fontId="67" fillId="0" borderId="0" xfId="20" applyNumberFormat="1" applyFont="1" applyBorder="1">
      <alignment vertical="top"/>
    </xf>
    <xf numFmtId="0" fontId="15" fillId="0" borderId="0" xfId="9" applyFont="1" applyBorder="1">
      <alignment vertical="top"/>
    </xf>
    <xf numFmtId="0" fontId="15" fillId="0" borderId="42" xfId="9" applyFont="1" applyBorder="1">
      <alignment vertical="top"/>
    </xf>
    <xf numFmtId="0" fontId="15" fillId="0" borderId="1" xfId="9" applyFont="1" applyBorder="1" applyAlignment="1">
      <alignment horizontal="center" vertical="center"/>
    </xf>
    <xf numFmtId="0" fontId="15" fillId="0" borderId="57" xfId="9" applyFont="1" applyBorder="1">
      <alignment vertical="top"/>
    </xf>
    <xf numFmtId="0" fontId="15" fillId="0" borderId="1" xfId="9" applyFont="1" applyBorder="1" applyAlignment="1">
      <alignment horizontal="center" vertical="center" wrapText="1"/>
    </xf>
    <xf numFmtId="0" fontId="15" fillId="0" borderId="0" xfId="9" applyFont="1">
      <alignment vertical="top"/>
    </xf>
    <xf numFmtId="41" fontId="39" fillId="0" borderId="1" xfId="9" applyNumberFormat="1" applyFont="1" applyFill="1" applyBorder="1" applyAlignment="1">
      <alignment horizontal="right" vertical="top" wrapText="1"/>
    </xf>
    <xf numFmtId="177" fontId="39" fillId="0" borderId="1" xfId="20" applyNumberFormat="1" applyFont="1" applyFill="1" applyBorder="1" applyAlignment="1">
      <alignment horizontal="right" vertical="top" wrapText="1"/>
    </xf>
    <xf numFmtId="41" fontId="15" fillId="0" borderId="1" xfId="9" applyNumberFormat="1" applyFont="1" applyBorder="1" applyAlignment="1">
      <alignment horizontal="right" vertical="top" wrapText="1"/>
    </xf>
    <xf numFmtId="41" fontId="15" fillId="0" borderId="9" xfId="9" applyNumberFormat="1" applyFont="1" applyBorder="1" applyAlignment="1">
      <alignment horizontal="right" vertical="top" wrapText="1"/>
    </xf>
    <xf numFmtId="177" fontId="31" fillId="0" borderId="1" xfId="20" applyNumberFormat="1" applyFont="1" applyBorder="1" applyAlignment="1">
      <alignment horizontal="right" vertical="top" wrapText="1"/>
    </xf>
    <xf numFmtId="177" fontId="31" fillId="0" borderId="0" xfId="20" applyNumberFormat="1" applyFont="1" applyBorder="1" applyAlignment="1">
      <alignment horizontal="right" vertical="top"/>
    </xf>
    <xf numFmtId="177" fontId="31" fillId="0" borderId="1" xfId="20" applyNumberFormat="1" applyFont="1" applyBorder="1" applyAlignment="1">
      <alignment horizontal="right" vertical="center"/>
    </xf>
    <xf numFmtId="177" fontId="31" fillId="0" borderId="9" xfId="20" applyNumberFormat="1" applyFont="1" applyBorder="1" applyAlignment="1">
      <alignment horizontal="right" vertical="center"/>
    </xf>
    <xf numFmtId="177" fontId="31" fillId="0" borderId="1" xfId="20" applyNumberFormat="1" applyFont="1" applyBorder="1">
      <alignment vertical="top"/>
    </xf>
    <xf numFmtId="177" fontId="31" fillId="0" borderId="9" xfId="20" applyNumberFormat="1" applyFont="1" applyBorder="1">
      <alignment vertical="top"/>
    </xf>
    <xf numFmtId="177" fontId="31" fillId="0" borderId="1" xfId="20" applyNumberFormat="1" applyFont="1" applyBorder="1" applyAlignment="1">
      <alignment vertical="center"/>
    </xf>
    <xf numFmtId="177" fontId="31" fillId="0" borderId="9" xfId="20" applyNumberFormat="1" applyFont="1" applyBorder="1" applyAlignment="1">
      <alignment vertical="center"/>
    </xf>
    <xf numFmtId="177" fontId="60" fillId="0" borderId="1" xfId="9" applyNumberFormat="1" applyFont="1" applyBorder="1" applyAlignment="1">
      <alignment vertical="top"/>
    </xf>
    <xf numFmtId="177" fontId="60" fillId="0" borderId="9" xfId="9" applyNumberFormat="1" applyFont="1" applyBorder="1" applyAlignment="1">
      <alignment vertical="top"/>
    </xf>
    <xf numFmtId="177" fontId="68" fillId="2" borderId="6" xfId="20" applyNumberFormat="1" applyFont="1" applyFill="1" applyBorder="1" applyAlignment="1">
      <alignment horizontal="center" vertical="center" wrapText="1"/>
    </xf>
    <xf numFmtId="177" fontId="65" fillId="3" borderId="9" xfId="20" applyNumberFormat="1" applyFont="1" applyFill="1" applyBorder="1" applyAlignment="1">
      <alignment horizontal="center" vertical="center" wrapText="1"/>
    </xf>
    <xf numFmtId="177" fontId="69" fillId="0" borderId="1" xfId="20" applyNumberFormat="1" applyFont="1" applyBorder="1" applyAlignment="1">
      <alignment vertical="top"/>
    </xf>
    <xf numFmtId="177" fontId="69" fillId="0" borderId="9" xfId="20" applyNumberFormat="1" applyFont="1" applyBorder="1" applyAlignment="1">
      <alignment vertical="top"/>
    </xf>
    <xf numFmtId="177" fontId="69" fillId="0" borderId="1" xfId="20" applyNumberFormat="1" applyFont="1" applyFill="1" applyBorder="1" applyAlignment="1">
      <alignment vertical="top"/>
    </xf>
    <xf numFmtId="177" fontId="69" fillId="0" borderId="9" xfId="20" applyNumberFormat="1" applyFont="1" applyFill="1" applyBorder="1" applyAlignment="1">
      <alignment vertical="top"/>
    </xf>
    <xf numFmtId="177" fontId="65" fillId="18" borderId="19" xfId="20" applyNumberFormat="1" applyFont="1" applyFill="1" applyBorder="1" applyAlignment="1">
      <alignment vertical="top"/>
    </xf>
    <xf numFmtId="177" fontId="65" fillId="18" borderId="23" xfId="20" applyNumberFormat="1" applyFont="1" applyFill="1" applyBorder="1" applyAlignment="1">
      <alignment vertical="top"/>
    </xf>
    <xf numFmtId="177" fontId="65" fillId="2" borderId="19" xfId="20" applyNumberFormat="1" applyFont="1" applyFill="1" applyBorder="1" applyAlignment="1">
      <alignment vertical="top"/>
    </xf>
    <xf numFmtId="177" fontId="65" fillId="2" borderId="23" xfId="20" applyNumberFormat="1" applyFont="1" applyFill="1" applyBorder="1" applyAlignment="1">
      <alignment vertical="top"/>
    </xf>
    <xf numFmtId="0" fontId="39" fillId="0" borderId="68" xfId="10" applyFont="1" applyBorder="1" applyAlignment="1">
      <alignment vertical="top"/>
    </xf>
    <xf numFmtId="0" fontId="22" fillId="0" borderId="0" xfId="17" applyFont="1" applyAlignment="1">
      <alignment horizontal="left" vertical="center" wrapText="1"/>
    </xf>
    <xf numFmtId="0" fontId="22" fillId="0" borderId="0" xfId="17" applyFont="1" applyAlignment="1">
      <alignment horizontal="justify" vertical="center" wrapText="1"/>
    </xf>
    <xf numFmtId="167" fontId="22" fillId="0" borderId="0" xfId="17" applyNumberFormat="1" applyFont="1" applyAlignment="1">
      <alignment horizontal="right" vertical="center" wrapText="1"/>
    </xf>
    <xf numFmtId="167" fontId="22" fillId="0" borderId="0" xfId="17" applyNumberFormat="1" applyFont="1" applyAlignment="1">
      <alignment vertical="center" wrapText="1"/>
    </xf>
    <xf numFmtId="0" fontId="33" fillId="0" borderId="0" xfId="17" applyFont="1" applyAlignment="1">
      <alignment vertical="top" wrapText="1"/>
    </xf>
    <xf numFmtId="0" fontId="33" fillId="0" borderId="0" xfId="17" applyFont="1" applyAlignment="1">
      <alignment horizontal="center" vertical="center" wrapText="1"/>
    </xf>
    <xf numFmtId="0" fontId="21" fillId="0" borderId="0" xfId="17" applyFont="1" applyAlignment="1">
      <alignment vertical="center" wrapText="1"/>
    </xf>
    <xf numFmtId="0" fontId="33" fillId="0" borderId="0" xfId="17" applyFont="1" applyFill="1" applyAlignment="1">
      <alignment horizontal="center" vertical="top" wrapText="1"/>
    </xf>
    <xf numFmtId="0" fontId="33" fillId="0" borderId="0" xfId="17" applyFont="1" applyFill="1" applyAlignment="1">
      <alignment horizontal="center" vertical="center" wrapText="1"/>
    </xf>
    <xf numFmtId="0" fontId="21" fillId="0" borderId="0" xfId="17" applyFont="1" applyFill="1" applyAlignment="1">
      <alignment horizontal="center" vertical="center" wrapText="1"/>
    </xf>
    <xf numFmtId="173" fontId="22" fillId="0" borderId="0" xfId="17" applyNumberFormat="1" applyFont="1" applyAlignment="1">
      <alignment horizontal="right" vertical="center" wrapText="1"/>
    </xf>
    <xf numFmtId="0" fontId="19" fillId="2" borderId="4" xfId="9" applyFont="1" applyFill="1" applyBorder="1" applyAlignment="1">
      <alignment horizontal="center" vertical="center" wrapText="1"/>
    </xf>
    <xf numFmtId="0" fontId="31" fillId="0" borderId="0" xfId="0" applyFont="1" applyFill="1" applyAlignment="1">
      <alignment vertical="center"/>
    </xf>
    <xf numFmtId="0" fontId="33" fillId="0" borderId="1" xfId="17" applyFont="1" applyFill="1" applyBorder="1" applyAlignment="1">
      <alignment horizontal="center" vertical="top" wrapText="1"/>
    </xf>
    <xf numFmtId="0" fontId="22" fillId="0" borderId="1" xfId="17" applyFont="1" applyBorder="1" applyAlignment="1">
      <alignment horizontal="left" vertical="top" wrapText="1"/>
    </xf>
    <xf numFmtId="0" fontId="22" fillId="0" borderId="1" xfId="17" applyFont="1" applyBorder="1" applyAlignment="1">
      <alignment vertical="top" wrapText="1"/>
    </xf>
    <xf numFmtId="0" fontId="22" fillId="0" borderId="1" xfId="17" applyFont="1" applyFill="1" applyBorder="1" applyAlignment="1">
      <alignment vertical="top" wrapText="1"/>
    </xf>
    <xf numFmtId="0" fontId="22" fillId="0" borderId="17" xfId="17" applyFont="1" applyBorder="1" applyAlignment="1">
      <alignment vertical="top" wrapText="1"/>
    </xf>
    <xf numFmtId="0" fontId="31" fillId="0" borderId="0" xfId="0" applyFont="1" applyFill="1" applyAlignment="1">
      <alignment vertical="top" wrapText="1"/>
    </xf>
    <xf numFmtId="0" fontId="22" fillId="0" borderId="1" xfId="17" quotePrefix="1" applyFont="1" applyFill="1" applyBorder="1" applyAlignment="1">
      <alignment vertical="top" wrapText="1"/>
    </xf>
    <xf numFmtId="0" fontId="22" fillId="0" borderId="1" xfId="17" applyFont="1" applyBorder="1" applyAlignment="1">
      <alignment horizontal="center" vertical="top" wrapText="1"/>
    </xf>
    <xf numFmtId="167" fontId="22" fillId="0" borderId="1" xfId="17" applyNumberFormat="1" applyFont="1" applyBorder="1" applyAlignment="1">
      <alignment horizontal="left" vertical="top"/>
    </xf>
    <xf numFmtId="167" fontId="22" fillId="0" borderId="1" xfId="17" applyNumberFormat="1" applyFont="1" applyBorder="1" applyAlignment="1">
      <alignment horizontal="left" vertical="top" wrapText="1"/>
    </xf>
    <xf numFmtId="0" fontId="31" fillId="0" borderId="1" xfId="0" applyFont="1" applyBorder="1" applyAlignment="1">
      <alignment vertical="top" wrapText="1"/>
    </xf>
    <xf numFmtId="0" fontId="22" fillId="0" borderId="17" xfId="0" applyFont="1" applyBorder="1" applyAlignment="1">
      <alignment vertical="top" wrapText="1"/>
    </xf>
    <xf numFmtId="0" fontId="22" fillId="0" borderId="1" xfId="0" applyFont="1" applyFill="1" applyBorder="1" applyAlignment="1">
      <alignment vertical="top" wrapText="1"/>
    </xf>
    <xf numFmtId="0" fontId="39" fillId="0" borderId="1" xfId="0" applyFont="1" applyBorder="1" applyAlignment="1">
      <alignment vertical="top" wrapText="1"/>
    </xf>
    <xf numFmtId="0" fontId="39" fillId="0" borderId="17" xfId="0" applyFont="1" applyBorder="1" applyAlignment="1">
      <alignment vertical="top" wrapText="1"/>
    </xf>
    <xf numFmtId="0" fontId="22" fillId="4" borderId="1" xfId="17" quotePrefix="1" applyFont="1" applyFill="1" applyBorder="1" applyAlignment="1">
      <alignment vertical="top" wrapText="1"/>
    </xf>
    <xf numFmtId="0" fontId="31" fillId="0" borderId="1" xfId="0" applyFont="1" applyBorder="1" applyAlignment="1">
      <alignment vertical="top"/>
    </xf>
    <xf numFmtId="0" fontId="39" fillId="0" borderId="75" xfId="0" applyFont="1" applyBorder="1" applyAlignment="1">
      <alignment vertical="top" wrapText="1"/>
    </xf>
    <xf numFmtId="0" fontId="39" fillId="0" borderId="71" xfId="0" applyFont="1" applyFill="1" applyBorder="1" applyAlignment="1">
      <alignment vertical="top" wrapText="1"/>
    </xf>
    <xf numFmtId="167" fontId="22" fillId="0" borderId="1" xfId="17" applyNumberFormat="1" applyFont="1" applyBorder="1" applyAlignment="1">
      <alignment horizontal="right" vertical="top" wrapText="1"/>
    </xf>
    <xf numFmtId="0" fontId="22" fillId="0" borderId="1" xfId="17" applyFont="1" applyBorder="1" applyAlignment="1" applyProtection="1">
      <alignment horizontal="left" vertical="top" wrapText="1"/>
      <protection locked="0"/>
    </xf>
    <xf numFmtId="0" fontId="39" fillId="0" borderId="71" xfId="0" applyFont="1" applyBorder="1" applyAlignment="1">
      <alignment vertical="top" wrapText="1"/>
    </xf>
    <xf numFmtId="3" fontId="22" fillId="0" borderId="1" xfId="17" applyNumberFormat="1" applyFont="1" applyBorder="1" applyAlignment="1">
      <alignment horizontal="center" vertical="top" wrapText="1"/>
    </xf>
    <xf numFmtId="0" fontId="39" fillId="0" borderId="1" xfId="0" applyFont="1" applyBorder="1" applyAlignment="1">
      <alignment horizontal="center" vertical="top" wrapText="1"/>
    </xf>
    <xf numFmtId="0" fontId="22" fillId="0" borderId="1" xfId="0" applyFont="1" applyFill="1" applyBorder="1" applyAlignment="1" applyProtection="1">
      <alignment vertical="top" wrapText="1"/>
      <protection hidden="1"/>
    </xf>
    <xf numFmtId="0" fontId="31" fillId="0" borderId="17" xfId="0" applyFont="1" applyBorder="1" applyAlignment="1">
      <alignment vertical="top" wrapText="1"/>
    </xf>
    <xf numFmtId="0" fontId="22" fillId="0" borderId="1" xfId="17" applyFont="1" applyBorder="1" applyAlignment="1">
      <alignment horizontal="justify" vertical="top" wrapText="1"/>
    </xf>
    <xf numFmtId="0" fontId="22" fillId="0" borderId="17" xfId="0" applyFont="1" applyBorder="1" applyAlignment="1" applyProtection="1">
      <alignment vertical="top" wrapText="1"/>
      <protection locked="0"/>
    </xf>
    <xf numFmtId="167" fontId="22" fillId="0" borderId="3" xfId="17" applyNumberFormat="1" applyFont="1" applyBorder="1" applyAlignment="1">
      <alignment horizontal="center" vertical="top" wrapText="1"/>
    </xf>
    <xf numFmtId="0" fontId="22" fillId="0" borderId="0" xfId="17" applyFont="1" applyBorder="1" applyAlignment="1">
      <alignment vertical="top" wrapText="1"/>
    </xf>
    <xf numFmtId="0" fontId="22" fillId="0" borderId="1" xfId="17" applyFont="1" applyFill="1" applyBorder="1" applyAlignment="1">
      <alignment horizontal="left" vertical="top" wrapText="1"/>
    </xf>
    <xf numFmtId="0" fontId="22" fillId="0" borderId="17" xfId="17" applyFont="1" applyFill="1" applyBorder="1" applyAlignment="1">
      <alignment vertical="top" wrapText="1"/>
    </xf>
    <xf numFmtId="0" fontId="22" fillId="0" borderId="1" xfId="17" applyFont="1" applyFill="1" applyBorder="1" applyAlignment="1">
      <alignment horizontal="center" vertical="top" wrapText="1"/>
    </xf>
    <xf numFmtId="167" fontId="22" fillId="0" borderId="1" xfId="17" applyNumberFormat="1" applyFont="1" applyFill="1" applyBorder="1" applyAlignment="1">
      <alignment horizontal="left" vertical="top" wrapText="1"/>
    </xf>
    <xf numFmtId="0" fontId="22" fillId="0" borderId="0" xfId="17" applyFont="1" applyFill="1" applyAlignment="1">
      <alignment vertical="top" wrapText="1"/>
    </xf>
    <xf numFmtId="0" fontId="22" fillId="0" borderId="1" xfId="17" applyFont="1" applyFill="1" applyBorder="1" applyAlignment="1" applyProtection="1">
      <alignment horizontal="left" vertical="top" wrapText="1"/>
      <protection locked="0"/>
    </xf>
    <xf numFmtId="0" fontId="31" fillId="0" borderId="1" xfId="0" applyFont="1" applyFill="1" applyBorder="1" applyAlignment="1">
      <alignment horizontal="left" vertical="top" wrapText="1"/>
    </xf>
    <xf numFmtId="0" fontId="39" fillId="0" borderId="17" xfId="0" applyFont="1" applyFill="1" applyBorder="1" applyAlignment="1">
      <alignment vertical="top" wrapText="1"/>
    </xf>
    <xf numFmtId="167" fontId="22" fillId="0" borderId="1" xfId="17" applyNumberFormat="1" applyFont="1" applyFill="1" applyBorder="1" applyAlignment="1">
      <alignment horizontal="right" vertical="top" wrapText="1"/>
    </xf>
    <xf numFmtId="0" fontId="22" fillId="0" borderId="3" xfId="17" applyFont="1" applyBorder="1" applyAlignment="1">
      <alignment horizontal="left" vertical="top" wrapText="1"/>
    </xf>
    <xf numFmtId="0" fontId="22" fillId="0" borderId="2" xfId="17" applyFont="1" applyBorder="1" applyAlignment="1" applyProtection="1">
      <alignment horizontal="left" vertical="top" wrapText="1"/>
      <protection locked="0"/>
    </xf>
    <xf numFmtId="0" fontId="22" fillId="0" borderId="0" xfId="17" applyFont="1" applyBorder="1" applyAlignment="1">
      <alignment horizontal="left" vertical="top" wrapText="1"/>
    </xf>
    <xf numFmtId="0" fontId="31" fillId="0" borderId="17" xfId="0" applyFont="1" applyFill="1" applyBorder="1" applyAlignment="1">
      <alignment vertical="top" wrapText="1"/>
    </xf>
    <xf numFmtId="0" fontId="33" fillId="0" borderId="0" xfId="17" applyFont="1" applyAlignment="1">
      <alignment horizontal="center" vertical="top" wrapText="1"/>
    </xf>
    <xf numFmtId="0" fontId="22" fillId="0" borderId="1" xfId="17" applyFont="1" applyFill="1" applyBorder="1" applyAlignment="1">
      <alignment horizontal="justify" vertical="top" wrapText="1"/>
    </xf>
    <xf numFmtId="0" fontId="22" fillId="0" borderId="0" xfId="17" applyFont="1" applyAlignment="1">
      <alignment horizontal="justify" vertical="top" wrapText="1"/>
    </xf>
    <xf numFmtId="167" fontId="22" fillId="0" borderId="0" xfId="17" applyNumberFormat="1" applyFont="1" applyAlignment="1">
      <alignment vertical="top" wrapText="1"/>
    </xf>
    <xf numFmtId="177" fontId="15" fillId="0" borderId="0" xfId="9" applyNumberFormat="1">
      <alignment vertical="top"/>
    </xf>
    <xf numFmtId="0" fontId="22" fillId="10" borderId="1" xfId="17" applyFont="1" applyFill="1" applyBorder="1" applyAlignment="1">
      <alignment horizontal="center" vertical="top" wrapText="1"/>
    </xf>
    <xf numFmtId="0" fontId="49" fillId="4" borderId="1" xfId="18" applyFont="1" applyFill="1" applyBorder="1" applyAlignment="1">
      <alignment horizontal="center" vertical="center" wrapText="1"/>
    </xf>
    <xf numFmtId="0" fontId="49" fillId="15" borderId="1" xfId="18" applyFont="1" applyFill="1" applyBorder="1" applyAlignment="1">
      <alignment horizontal="center" vertical="center"/>
    </xf>
    <xf numFmtId="0" fontId="49" fillId="15" borderId="1" xfId="18" applyFont="1" applyFill="1" applyBorder="1" applyAlignment="1">
      <alignment horizontal="center" vertical="center" wrapText="1"/>
    </xf>
    <xf numFmtId="0" fontId="54" fillId="15" borderId="1" xfId="18" applyFont="1" applyFill="1" applyBorder="1" applyAlignment="1">
      <alignment horizontal="center" vertical="center" wrapText="1"/>
    </xf>
    <xf numFmtId="0" fontId="50" fillId="0" borderId="74" xfId="17" applyFont="1" applyBorder="1" applyAlignment="1">
      <alignment horizontal="left" vertical="center" wrapText="1"/>
    </xf>
    <xf numFmtId="0" fontId="47" fillId="4" borderId="1" xfId="18" applyFont="1" applyFill="1" applyBorder="1" applyAlignment="1">
      <alignment horizontal="center" vertical="center" wrapText="1"/>
    </xf>
    <xf numFmtId="0" fontId="42" fillId="14" borderId="1" xfId="18" applyFont="1" applyFill="1" applyBorder="1" applyAlignment="1">
      <alignment horizontal="center" vertical="center" wrapText="1"/>
    </xf>
    <xf numFmtId="0" fontId="43" fillId="4" borderId="73" xfId="18" applyFont="1" applyFill="1" applyBorder="1" applyAlignment="1">
      <alignment horizontal="center" vertical="center"/>
    </xf>
    <xf numFmtId="0" fontId="43" fillId="4" borderId="74" xfId="18" applyFont="1" applyFill="1" applyBorder="1" applyAlignment="1">
      <alignment horizontal="center" vertical="center"/>
    </xf>
    <xf numFmtId="0" fontId="43" fillId="4" borderId="63" xfId="18" applyFont="1" applyFill="1" applyBorder="1" applyAlignment="1">
      <alignment horizontal="center" vertical="center"/>
    </xf>
    <xf numFmtId="0" fontId="43" fillId="4" borderId="76" xfId="18" applyFont="1" applyFill="1" applyBorder="1" applyAlignment="1">
      <alignment horizontal="center" vertical="center"/>
    </xf>
    <xf numFmtId="0" fontId="43" fillId="4" borderId="12" xfId="18" applyFont="1" applyFill="1" applyBorder="1" applyAlignment="1">
      <alignment horizontal="center" vertical="center"/>
    </xf>
    <xf numFmtId="0" fontId="43" fillId="4" borderId="13" xfId="18" applyFont="1" applyFill="1" applyBorder="1" applyAlignment="1">
      <alignment horizontal="center" vertical="center"/>
    </xf>
    <xf numFmtId="0" fontId="44" fillId="15" borderId="1" xfId="18" applyFont="1" applyFill="1" applyBorder="1" applyAlignment="1">
      <alignment horizontal="center" vertical="center" wrapText="1"/>
    </xf>
    <xf numFmtId="0" fontId="46" fillId="15" borderId="1" xfId="18" applyFont="1" applyFill="1" applyBorder="1" applyAlignment="1">
      <alignment horizontal="center" vertical="center" wrapText="1"/>
    </xf>
    <xf numFmtId="0" fontId="51" fillId="4" borderId="1" xfId="18" applyFont="1" applyFill="1" applyBorder="1" applyAlignment="1">
      <alignment horizontal="center" vertical="center" wrapText="1"/>
    </xf>
    <xf numFmtId="0" fontId="49" fillId="4" borderId="1" xfId="18" applyFont="1" applyFill="1" applyBorder="1" applyAlignment="1">
      <alignment horizontal="center" vertical="center"/>
    </xf>
    <xf numFmtId="0" fontId="52" fillId="4" borderId="1" xfId="18" applyFont="1" applyFill="1" applyBorder="1" applyAlignment="1">
      <alignment horizontal="center" vertical="center"/>
    </xf>
    <xf numFmtId="0" fontId="41" fillId="4" borderId="1" xfId="18" applyFont="1" applyFill="1" applyBorder="1" applyAlignment="1">
      <alignment horizontal="center" vertical="center"/>
    </xf>
    <xf numFmtId="0" fontId="53" fillId="4" borderId="1" xfId="18" applyFont="1" applyFill="1" applyBorder="1" applyAlignment="1">
      <alignment horizontal="left" vertical="center" wrapText="1"/>
    </xf>
    <xf numFmtId="0" fontId="50" fillId="4" borderId="2" xfId="18" applyFont="1" applyFill="1" applyBorder="1" applyAlignment="1">
      <alignment horizontal="justify" vertical="center" wrapText="1"/>
    </xf>
    <xf numFmtId="0" fontId="50" fillId="4" borderId="77" xfId="18" applyFont="1" applyFill="1" applyBorder="1" applyAlignment="1">
      <alignment horizontal="justify" vertical="center" wrapText="1"/>
    </xf>
    <xf numFmtId="0" fontId="50" fillId="4" borderId="17" xfId="18" applyFont="1" applyFill="1" applyBorder="1" applyAlignment="1">
      <alignment horizontal="justify" vertical="center" wrapText="1"/>
    </xf>
    <xf numFmtId="0" fontId="54" fillId="15" borderId="1" xfId="18" applyFont="1" applyFill="1" applyBorder="1" applyAlignment="1">
      <alignment vertical="center" wrapText="1"/>
    </xf>
    <xf numFmtId="0" fontId="50" fillId="4" borderId="3" xfId="18" applyFont="1" applyFill="1" applyBorder="1" applyAlignment="1">
      <alignment horizontal="center" vertical="top" wrapText="1"/>
    </xf>
    <xf numFmtId="0" fontId="50" fillId="4" borderId="56" xfId="18" applyFont="1" applyFill="1" applyBorder="1" applyAlignment="1">
      <alignment horizontal="center" vertical="top" wrapText="1"/>
    </xf>
    <xf numFmtId="0" fontId="50" fillId="4" borderId="4" xfId="18" applyFont="1" applyFill="1" applyBorder="1" applyAlignment="1">
      <alignment horizontal="center" vertical="top" wrapText="1"/>
    </xf>
    <xf numFmtId="174" fontId="48" fillId="4" borderId="3" xfId="18" applyNumberFormat="1" applyFont="1" applyFill="1" applyBorder="1" applyAlignment="1">
      <alignment horizontal="center" vertical="top"/>
    </xf>
    <xf numFmtId="174" fontId="48" fillId="4" borderId="56" xfId="18" applyNumberFormat="1" applyFont="1" applyFill="1" applyBorder="1" applyAlignment="1">
      <alignment horizontal="center" vertical="top"/>
    </xf>
    <xf numFmtId="174" fontId="48" fillId="4" borderId="4" xfId="18" applyNumberFormat="1" applyFont="1" applyFill="1" applyBorder="1" applyAlignment="1">
      <alignment horizontal="center" vertical="top"/>
    </xf>
    <xf numFmtId="0" fontId="40" fillId="0" borderId="3" xfId="18" applyFont="1" applyBorder="1" applyAlignment="1">
      <alignment horizontal="center" vertical="top" wrapText="1"/>
    </xf>
    <xf numFmtId="0" fontId="40" fillId="0" borderId="56" xfId="18" applyFont="1" applyBorder="1" applyAlignment="1">
      <alignment horizontal="center" vertical="top" wrapText="1"/>
    </xf>
    <xf numFmtId="0" fontId="40" fillId="0" borderId="4" xfId="18" applyFont="1" applyBorder="1" applyAlignment="1">
      <alignment horizontal="center" vertical="top" wrapText="1"/>
    </xf>
    <xf numFmtId="0" fontId="56" fillId="4" borderId="1" xfId="18" applyFont="1" applyFill="1" applyBorder="1" applyAlignment="1">
      <alignment horizontal="center" vertical="center" wrapText="1"/>
    </xf>
    <xf numFmtId="0" fontId="56" fillId="4" borderId="1" xfId="18" applyFont="1" applyFill="1" applyBorder="1" applyAlignment="1">
      <alignment horizontal="center" vertical="center"/>
    </xf>
    <xf numFmtId="174" fontId="48" fillId="4" borderId="1" xfId="18" applyNumberFormat="1" applyFont="1" applyFill="1" applyBorder="1" applyAlignment="1">
      <alignment horizontal="center" vertical="top"/>
    </xf>
    <xf numFmtId="0" fontId="54" fillId="0" borderId="3" xfId="18" applyFont="1" applyBorder="1" applyAlignment="1">
      <alignment horizontal="center" vertical="top" wrapText="1"/>
    </xf>
    <xf numFmtId="0" fontId="54" fillId="0" borderId="56" xfId="18" applyFont="1" applyBorder="1" applyAlignment="1">
      <alignment horizontal="center" vertical="top" wrapText="1"/>
    </xf>
    <xf numFmtId="0" fontId="54" fillId="0" borderId="4" xfId="18" applyFont="1" applyBorder="1" applyAlignment="1">
      <alignment horizontal="center" vertical="top" wrapText="1"/>
    </xf>
    <xf numFmtId="0" fontId="50" fillId="4" borderId="1" xfId="18" applyFont="1" applyFill="1" applyBorder="1" applyAlignment="1">
      <alignment horizontal="center" vertical="top" wrapText="1"/>
    </xf>
    <xf numFmtId="0" fontId="54" fillId="0" borderId="1" xfId="18" applyFont="1" applyBorder="1" applyAlignment="1">
      <alignment horizontal="center" vertical="top" wrapText="1"/>
    </xf>
    <xf numFmtId="0" fontId="49" fillId="15" borderId="3" xfId="18" applyFont="1" applyFill="1" applyBorder="1" applyAlignment="1">
      <alignment horizontal="center" vertical="center" wrapText="1"/>
    </xf>
    <xf numFmtId="0" fontId="49" fillId="15" borderId="4" xfId="18" applyFont="1" applyFill="1" applyBorder="1" applyAlignment="1">
      <alignment horizontal="center" vertical="center" wrapText="1"/>
    </xf>
    <xf numFmtId="0" fontId="50" fillId="4" borderId="1" xfId="18" applyFont="1" applyFill="1" applyBorder="1" applyAlignment="1">
      <alignment horizontal="left" vertical="top" wrapText="1"/>
    </xf>
    <xf numFmtId="0" fontId="49" fillId="6" borderId="1" xfId="18" applyFont="1" applyFill="1" applyBorder="1" applyAlignment="1">
      <alignment horizontal="center" vertical="center" wrapText="1"/>
    </xf>
    <xf numFmtId="0" fontId="49" fillId="7" borderId="1" xfId="18" applyFont="1" applyFill="1" applyBorder="1" applyAlignment="1">
      <alignment horizontal="center" vertical="center" wrapText="1"/>
    </xf>
    <xf numFmtId="0" fontId="49" fillId="6" borderId="1" xfId="18" applyFont="1" applyFill="1" applyBorder="1" applyAlignment="1">
      <alignment horizontal="center" vertical="center"/>
    </xf>
    <xf numFmtId="0" fontId="50" fillId="4" borderId="2" xfId="18" applyFont="1" applyFill="1" applyBorder="1" applyAlignment="1">
      <alignment horizontal="left" vertical="center" wrapText="1"/>
    </xf>
    <xf numFmtId="0" fontId="50" fillId="4" borderId="77" xfId="18" applyFont="1" applyFill="1" applyBorder="1" applyAlignment="1">
      <alignment horizontal="left" vertical="center" wrapText="1"/>
    </xf>
    <xf numFmtId="0" fontId="50" fillId="4" borderId="17" xfId="18" applyFont="1" applyFill="1" applyBorder="1" applyAlignment="1">
      <alignment horizontal="left" vertical="center" wrapText="1"/>
    </xf>
    <xf numFmtId="167" fontId="22" fillId="0" borderId="3" xfId="17" applyNumberFormat="1" applyFont="1" applyBorder="1" applyAlignment="1">
      <alignment horizontal="center" vertical="top" wrapText="1"/>
    </xf>
    <xf numFmtId="167" fontId="22" fillId="0" borderId="4" xfId="17" applyNumberFormat="1" applyFont="1" applyBorder="1" applyAlignment="1">
      <alignment horizontal="center" vertical="top" wrapText="1"/>
    </xf>
    <xf numFmtId="0" fontId="22" fillId="0" borderId="3" xfId="17" applyFont="1" applyBorder="1" applyAlignment="1">
      <alignment horizontal="center" vertical="top" wrapText="1"/>
    </xf>
    <xf numFmtId="0" fontId="22" fillId="0" borderId="4" xfId="17" applyFont="1" applyBorder="1" applyAlignment="1">
      <alignment horizontal="center" vertical="top" wrapText="1"/>
    </xf>
    <xf numFmtId="0" fontId="22" fillId="0" borderId="3" xfId="17" quotePrefix="1" applyFont="1" applyFill="1" applyBorder="1" applyAlignment="1">
      <alignment horizontal="left" vertical="top" wrapText="1"/>
    </xf>
    <xf numFmtId="0" fontId="22" fillId="0" borderId="4" xfId="17" applyFont="1" applyFill="1" applyBorder="1" applyAlignment="1">
      <alignment horizontal="left" vertical="top" wrapText="1"/>
    </xf>
    <xf numFmtId="0" fontId="33" fillId="0" borderId="1" xfId="17" applyFont="1" applyFill="1" applyBorder="1" applyAlignment="1">
      <alignment horizontal="center" vertical="top" wrapText="1"/>
    </xf>
    <xf numFmtId="0" fontId="22" fillId="0" borderId="3" xfId="17" applyFont="1" applyBorder="1" applyAlignment="1">
      <alignment horizontal="left" vertical="top" wrapText="1"/>
    </xf>
    <xf numFmtId="0" fontId="22" fillId="0" borderId="4" xfId="17" applyFont="1" applyBorder="1" applyAlignment="1">
      <alignment horizontal="left" vertical="top" wrapText="1"/>
    </xf>
    <xf numFmtId="0" fontId="22" fillId="0" borderId="74" xfId="17" applyFont="1" applyBorder="1" applyAlignment="1">
      <alignment horizontal="left" vertical="center" wrapText="1"/>
    </xf>
    <xf numFmtId="0" fontId="72" fillId="0" borderId="0" xfId="17" applyFont="1" applyAlignment="1">
      <alignment horizontal="center" vertical="center" wrapText="1"/>
    </xf>
    <xf numFmtId="0" fontId="19" fillId="3" borderId="1" xfId="9" applyFont="1" applyFill="1" applyBorder="1" applyAlignment="1">
      <alignment horizontal="center" vertical="center" wrapText="1"/>
    </xf>
    <xf numFmtId="0" fontId="19" fillId="3" borderId="1" xfId="17" applyFont="1" applyFill="1" applyBorder="1" applyAlignment="1">
      <alignment horizontal="center" vertical="center" wrapText="1"/>
    </xf>
    <xf numFmtId="0" fontId="22" fillId="4" borderId="3" xfId="17" applyFont="1" applyFill="1" applyBorder="1" applyAlignment="1">
      <alignment horizontal="center" vertical="top" wrapText="1"/>
    </xf>
    <xf numFmtId="0" fontId="22" fillId="4" borderId="4" xfId="17" applyFont="1" applyFill="1" applyBorder="1" applyAlignment="1">
      <alignment horizontal="center" vertical="top" wrapText="1"/>
    </xf>
    <xf numFmtId="0" fontId="31" fillId="4" borderId="3" xfId="0" applyFont="1" applyFill="1" applyBorder="1" applyAlignment="1">
      <alignment horizontal="center" vertical="top" wrapText="1"/>
    </xf>
    <xf numFmtId="0" fontId="31" fillId="4" borderId="4" xfId="0" applyFont="1" applyFill="1" applyBorder="1" applyAlignment="1">
      <alignment horizontal="center" vertical="top" wrapText="1"/>
    </xf>
    <xf numFmtId="0" fontId="22" fillId="4" borderId="3" xfId="17" applyFont="1" applyFill="1" applyBorder="1" applyAlignment="1">
      <alignment horizontal="left" vertical="top" wrapText="1"/>
    </xf>
    <xf numFmtId="0" fontId="22" fillId="4" borderId="4" xfId="17" applyFont="1" applyFill="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2" fillId="0" borderId="0" xfId="17" applyFont="1" applyAlignment="1">
      <alignment horizontal="center" vertical="center" wrapText="1"/>
    </xf>
    <xf numFmtId="0" fontId="18" fillId="3" borderId="1" xfId="9" applyFont="1" applyFill="1" applyBorder="1" applyAlignment="1">
      <alignment horizontal="center" vertical="center" wrapText="1"/>
    </xf>
    <xf numFmtId="0" fontId="64" fillId="0" borderId="33" xfId="9" applyFont="1" applyFill="1" applyBorder="1" applyAlignment="1">
      <alignment horizontal="center" vertical="center"/>
    </xf>
    <xf numFmtId="0" fontId="64" fillId="0" borderId="77" xfId="9" applyFont="1" applyFill="1" applyBorder="1" applyAlignment="1">
      <alignment horizontal="center" vertical="center"/>
    </xf>
    <xf numFmtId="0" fontId="64" fillId="0" borderId="17" xfId="9" applyFont="1" applyFill="1" applyBorder="1" applyAlignment="1">
      <alignment horizontal="center" vertical="center"/>
    </xf>
    <xf numFmtId="0" fontId="65" fillId="18" borderId="27" xfId="9" applyFont="1" applyFill="1" applyBorder="1" applyAlignment="1">
      <alignment horizontal="center" vertical="center" wrapText="1"/>
    </xf>
    <xf numFmtId="0" fontId="65" fillId="18" borderId="21" xfId="9" applyFont="1" applyFill="1" applyBorder="1" applyAlignment="1">
      <alignment horizontal="center" vertical="center" wrapText="1"/>
    </xf>
    <xf numFmtId="0" fontId="65" fillId="18" borderId="22" xfId="9" applyFont="1" applyFill="1" applyBorder="1" applyAlignment="1">
      <alignment horizontal="center" vertical="center" wrapText="1"/>
    </xf>
    <xf numFmtId="0" fontId="65" fillId="2" borderId="27" xfId="9" applyFont="1" applyFill="1" applyBorder="1" applyAlignment="1">
      <alignment horizontal="center" vertical="center" wrapText="1"/>
    </xf>
    <xf numFmtId="0" fontId="65" fillId="2" borderId="21" xfId="9" applyFont="1" applyFill="1" applyBorder="1" applyAlignment="1">
      <alignment horizontal="center" vertical="center" wrapText="1"/>
    </xf>
    <xf numFmtId="0" fontId="65" fillId="2" borderId="22" xfId="9" applyFont="1" applyFill="1" applyBorder="1" applyAlignment="1">
      <alignment horizontal="center" vertical="center" wrapText="1"/>
    </xf>
    <xf numFmtId="0" fontId="65" fillId="2" borderId="31" xfId="9" applyFont="1" applyFill="1" applyBorder="1" applyAlignment="1">
      <alignment horizontal="center" vertical="center" wrapText="1"/>
    </xf>
    <xf numFmtId="0" fontId="65" fillId="2" borderId="26" xfId="9" applyFont="1" applyFill="1" applyBorder="1" applyAlignment="1">
      <alignment horizontal="center" vertical="center" wrapText="1"/>
    </xf>
    <xf numFmtId="0" fontId="65" fillId="2" borderId="32" xfId="9" applyFont="1" applyFill="1" applyBorder="1" applyAlignment="1">
      <alignment horizontal="center" vertical="center" wrapText="1"/>
    </xf>
    <xf numFmtId="0" fontId="64" fillId="0" borderId="33" xfId="9" applyFont="1" applyFill="1" applyBorder="1" applyAlignment="1">
      <alignment horizontal="center" vertical="center" wrapText="1"/>
    </xf>
    <xf numFmtId="0" fontId="64" fillId="0" borderId="77" xfId="9" applyFont="1" applyFill="1" applyBorder="1" applyAlignment="1">
      <alignment horizontal="center" vertical="center" wrapText="1"/>
    </xf>
    <xf numFmtId="0" fontId="64" fillId="0" borderId="17" xfId="9" applyFont="1" applyFill="1" applyBorder="1" applyAlignment="1">
      <alignment horizontal="center" vertical="center" wrapText="1"/>
    </xf>
    <xf numFmtId="0" fontId="70" fillId="0" borderId="57" xfId="9" applyFont="1" applyBorder="1" applyAlignment="1">
      <alignment horizontal="center" vertical="center" wrapText="1"/>
    </xf>
    <xf numFmtId="0" fontId="70" fillId="0" borderId="0" xfId="9" applyFont="1" applyBorder="1" applyAlignment="1">
      <alignment horizontal="center" vertical="center" wrapText="1"/>
    </xf>
    <xf numFmtId="0" fontId="70" fillId="0" borderId="42" xfId="9" applyFont="1" applyBorder="1" applyAlignment="1">
      <alignment horizontal="center" vertical="center" wrapText="1"/>
    </xf>
    <xf numFmtId="0" fontId="18" fillId="2" borderId="8" xfId="9" applyFont="1" applyFill="1" applyBorder="1" applyAlignment="1">
      <alignment horizontal="center" vertical="center" wrapText="1"/>
    </xf>
    <xf numFmtId="0" fontId="18" fillId="2" borderId="1" xfId="9" applyFont="1" applyFill="1" applyBorder="1" applyAlignment="1">
      <alignment horizontal="center" vertical="center" wrapText="1"/>
    </xf>
    <xf numFmtId="0" fontId="15" fillId="0" borderId="33" xfId="9" applyFont="1" applyBorder="1" applyAlignment="1">
      <alignment horizontal="left" vertical="top"/>
    </xf>
    <xf numFmtId="0" fontId="15" fillId="0" borderId="77" xfId="9" applyFont="1" applyBorder="1" applyAlignment="1">
      <alignment horizontal="left" vertical="top"/>
    </xf>
    <xf numFmtId="0" fontId="15" fillId="0" borderId="17" xfId="9" applyFont="1" applyBorder="1" applyAlignment="1">
      <alignment horizontal="left" vertical="top"/>
    </xf>
    <xf numFmtId="0" fontId="60" fillId="0" borderId="8" xfId="9" applyFont="1" applyBorder="1" applyAlignment="1">
      <alignment horizontal="center" vertical="top"/>
    </xf>
    <xf numFmtId="0" fontId="60" fillId="0" borderId="1" xfId="9" applyFont="1" applyBorder="1" applyAlignment="1">
      <alignment horizontal="center" vertical="top"/>
    </xf>
    <xf numFmtId="0" fontId="61" fillId="17" borderId="8" xfId="9" applyFont="1" applyFill="1" applyBorder="1" applyAlignment="1">
      <alignment horizontal="center" vertical="center" wrapText="1"/>
    </xf>
    <xf numFmtId="0" fontId="61" fillId="17" borderId="1" xfId="9" applyFont="1" applyFill="1" applyBorder="1" applyAlignment="1">
      <alignment horizontal="center" vertical="center" wrapText="1"/>
    </xf>
    <xf numFmtId="0" fontId="61" fillId="17" borderId="1" xfId="9" applyFont="1" applyFill="1" applyBorder="1" applyAlignment="1">
      <alignment horizontal="left" vertical="center" wrapText="1"/>
    </xf>
    <xf numFmtId="0" fontId="15" fillId="0" borderId="1" xfId="9" applyFont="1" applyBorder="1" applyAlignment="1">
      <alignment horizontal="left" vertical="center" wrapText="1"/>
    </xf>
    <xf numFmtId="176" fontId="31" fillId="0" borderId="8" xfId="20" applyFont="1" applyBorder="1" applyAlignment="1">
      <alignment horizontal="left" vertical="center" wrapText="1"/>
    </xf>
    <xf numFmtId="176" fontId="31" fillId="0" borderId="1" xfId="20" applyFont="1" applyBorder="1" applyAlignment="1">
      <alignment horizontal="left" vertical="center" wrapText="1"/>
    </xf>
    <xf numFmtId="176" fontId="60" fillId="0" borderId="8" xfId="20" applyFont="1" applyBorder="1" applyAlignment="1">
      <alignment horizontal="center" vertical="top"/>
    </xf>
    <xf numFmtId="176" fontId="60" fillId="0" borderId="1" xfId="20" applyFont="1" applyBorder="1" applyAlignment="1">
      <alignment horizontal="center" vertical="top"/>
    </xf>
    <xf numFmtId="0" fontId="70" fillId="0" borderId="36" xfId="9" applyFont="1" applyBorder="1" applyAlignment="1">
      <alignment horizontal="center" vertical="top"/>
    </xf>
    <xf numFmtId="0" fontId="70" fillId="0" borderId="68" xfId="9" applyFont="1" applyBorder="1" applyAlignment="1">
      <alignment horizontal="center" vertical="top"/>
    </xf>
    <xf numFmtId="0" fontId="70" fillId="0" borderId="62" xfId="9" applyFont="1" applyBorder="1" applyAlignment="1">
      <alignment horizontal="center" vertical="top"/>
    </xf>
    <xf numFmtId="0" fontId="70" fillId="0" borderId="57" xfId="9" applyFont="1" applyBorder="1" applyAlignment="1">
      <alignment horizontal="center" vertical="top"/>
    </xf>
    <xf numFmtId="0" fontId="70" fillId="0" borderId="0" xfId="9" applyFont="1" applyBorder="1" applyAlignment="1">
      <alignment horizontal="center" vertical="top"/>
    </xf>
    <xf numFmtId="0" fontId="70" fillId="0" borderId="42" xfId="9" applyFont="1" applyBorder="1" applyAlignment="1">
      <alignment horizontal="center" vertical="top"/>
    </xf>
    <xf numFmtId="174" fontId="39" fillId="0" borderId="15" xfId="9" applyNumberFormat="1" applyFont="1" applyFill="1" applyBorder="1" applyAlignment="1">
      <alignment horizontal="left" vertical="top" wrapText="1"/>
    </xf>
    <xf numFmtId="174" fontId="39" fillId="0" borderId="10" xfId="9" applyNumberFormat="1" applyFont="1" applyFill="1" applyBorder="1" applyAlignment="1">
      <alignment horizontal="left" vertical="top" wrapText="1"/>
    </xf>
    <xf numFmtId="0" fontId="14" fillId="4" borderId="68" xfId="12" applyFont="1" applyFill="1" applyBorder="1" applyAlignment="1">
      <alignment horizontal="left" vertical="top" wrapText="1"/>
    </xf>
    <xf numFmtId="9" fontId="12" fillId="4" borderId="3" xfId="12" applyNumberFormat="1" applyFont="1" applyFill="1" applyBorder="1" applyAlignment="1">
      <alignment horizontal="center" vertical="top" wrapText="1"/>
    </xf>
    <xf numFmtId="9" fontId="12" fillId="4" borderId="50" xfId="12" applyNumberFormat="1" applyFont="1" applyFill="1" applyBorder="1" applyAlignment="1">
      <alignment horizontal="center" vertical="top" wrapText="1"/>
    </xf>
    <xf numFmtId="0" fontId="12" fillId="4" borderId="3" xfId="12" applyFont="1" applyFill="1" applyBorder="1" applyAlignment="1">
      <alignment horizontal="center" vertical="top" wrapText="1"/>
    </xf>
    <xf numFmtId="0" fontId="12" fillId="4" borderId="50" xfId="12" applyFont="1" applyFill="1" applyBorder="1" applyAlignment="1">
      <alignment horizontal="center" vertical="top" wrapText="1"/>
    </xf>
    <xf numFmtId="9" fontId="12" fillId="0" borderId="16" xfId="12" applyNumberFormat="1" applyFont="1" applyFill="1" applyBorder="1" applyAlignment="1">
      <alignment horizontal="center" vertical="top" wrapText="1"/>
    </xf>
    <xf numFmtId="9" fontId="12" fillId="0" borderId="51" xfId="12" applyNumberFormat="1" applyFont="1" applyFill="1" applyBorder="1" applyAlignment="1">
      <alignment horizontal="center" vertical="top" wrapText="1"/>
    </xf>
    <xf numFmtId="0" fontId="14" fillId="4" borderId="15" xfId="12" applyFont="1" applyFill="1" applyBorder="1" applyAlignment="1">
      <alignment horizontal="center" vertical="top" wrapText="1"/>
    </xf>
    <xf numFmtId="0" fontId="14" fillId="4" borderId="49" xfId="12" applyFont="1" applyFill="1" applyBorder="1" applyAlignment="1">
      <alignment horizontal="center" vertical="top" wrapText="1"/>
    </xf>
    <xf numFmtId="0" fontId="14" fillId="4" borderId="3" xfId="12" applyFont="1" applyFill="1" applyBorder="1" applyAlignment="1">
      <alignment horizontal="center" vertical="top" wrapText="1"/>
    </xf>
    <xf numFmtId="0" fontId="14" fillId="4" borderId="50" xfId="12" applyFont="1" applyFill="1" applyBorder="1" applyAlignment="1">
      <alignment horizontal="center" vertical="top" wrapText="1"/>
    </xf>
    <xf numFmtId="0" fontId="14" fillId="4" borderId="16" xfId="12" applyFont="1" applyFill="1" applyBorder="1" applyAlignment="1">
      <alignment horizontal="center" vertical="top" wrapText="1"/>
    </xf>
    <xf numFmtId="0" fontId="14" fillId="4" borderId="51" xfId="12" applyFont="1" applyFill="1" applyBorder="1" applyAlignment="1">
      <alignment horizontal="center" vertical="top" wrapText="1"/>
    </xf>
    <xf numFmtId="0" fontId="14" fillId="4" borderId="37" xfId="12" applyFont="1" applyFill="1" applyBorder="1" applyAlignment="1">
      <alignment horizontal="center"/>
    </xf>
    <xf numFmtId="0" fontId="14" fillId="4" borderId="59" xfId="12" applyFont="1" applyFill="1" applyBorder="1" applyAlignment="1">
      <alignment horizontal="center"/>
    </xf>
    <xf numFmtId="0" fontId="12" fillId="0" borderId="3" xfId="12" applyFont="1" applyFill="1" applyBorder="1" applyAlignment="1">
      <alignment horizontal="center" vertical="top" wrapText="1"/>
    </xf>
    <xf numFmtId="0" fontId="12" fillId="0" borderId="50" xfId="12" applyFont="1" applyFill="1" applyBorder="1" applyAlignment="1">
      <alignment horizontal="center" vertical="top" wrapText="1"/>
    </xf>
    <xf numFmtId="9" fontId="12" fillId="0" borderId="3" xfId="12" applyNumberFormat="1" applyFont="1" applyFill="1" applyBorder="1" applyAlignment="1">
      <alignment horizontal="center" vertical="top" wrapText="1"/>
    </xf>
    <xf numFmtId="9" fontId="12" fillId="0" borderId="50" xfId="12" applyNumberFormat="1" applyFont="1" applyFill="1" applyBorder="1" applyAlignment="1">
      <alignment horizontal="center" vertical="top" wrapText="1"/>
    </xf>
    <xf numFmtId="9" fontId="12" fillId="4" borderId="46" xfId="12" applyNumberFormat="1" applyFont="1" applyFill="1" applyBorder="1" applyAlignment="1">
      <alignment horizontal="center" vertical="top" wrapText="1"/>
    </xf>
    <xf numFmtId="9" fontId="12" fillId="4" borderId="4" xfId="12" applyNumberFormat="1" applyFont="1" applyFill="1" applyBorder="1" applyAlignment="1">
      <alignment horizontal="center" vertical="top" wrapText="1"/>
    </xf>
    <xf numFmtId="0" fontId="12" fillId="4" borderId="46" xfId="12" applyFont="1" applyFill="1" applyBorder="1" applyAlignment="1">
      <alignment horizontal="left" vertical="top" wrapText="1"/>
    </xf>
    <xf numFmtId="0" fontId="12" fillId="4" borderId="4" xfId="12" applyFont="1" applyFill="1" applyBorder="1" applyAlignment="1">
      <alignment horizontal="left" vertical="top" wrapText="1"/>
    </xf>
    <xf numFmtId="9" fontId="12" fillId="0" borderId="47" xfId="12" applyNumberFormat="1" applyFont="1" applyFill="1" applyBorder="1" applyAlignment="1">
      <alignment horizontal="center" vertical="top" wrapText="1"/>
    </xf>
    <xf numFmtId="9" fontId="12" fillId="0" borderId="14" xfId="12" applyNumberFormat="1" applyFont="1" applyFill="1" applyBorder="1" applyAlignment="1">
      <alignment horizontal="center" vertical="top" wrapText="1"/>
    </xf>
    <xf numFmtId="0" fontId="14" fillId="4" borderId="45" xfId="12" applyFont="1" applyFill="1" applyBorder="1" applyAlignment="1">
      <alignment horizontal="center" vertical="top" wrapText="1"/>
    </xf>
    <xf numFmtId="0" fontId="14" fillId="4" borderId="10" xfId="12" applyFont="1" applyFill="1" applyBorder="1" applyAlignment="1">
      <alignment horizontal="center" vertical="top" wrapText="1"/>
    </xf>
    <xf numFmtId="0" fontId="14" fillId="4" borderId="46" xfId="12" applyFont="1" applyFill="1" applyBorder="1" applyAlignment="1">
      <alignment horizontal="center" vertical="top" wrapText="1"/>
    </xf>
    <xf numFmtId="0" fontId="14" fillId="4" borderId="4" xfId="12" applyFont="1" applyFill="1" applyBorder="1" applyAlignment="1">
      <alignment horizontal="center" vertical="top" wrapText="1"/>
    </xf>
    <xf numFmtId="0" fontId="14" fillId="4" borderId="47" xfId="12" applyFont="1" applyFill="1" applyBorder="1" applyAlignment="1">
      <alignment horizontal="center" vertical="top" wrapText="1"/>
    </xf>
    <xf numFmtId="0" fontId="14" fillId="4" borderId="14" xfId="12" applyFont="1" applyFill="1" applyBorder="1" applyAlignment="1">
      <alignment horizontal="center" vertical="top" wrapText="1"/>
    </xf>
    <xf numFmtId="0" fontId="12" fillId="0" borderId="46" xfId="12" applyFont="1" applyFill="1" applyBorder="1" applyAlignment="1">
      <alignment horizontal="center" vertical="top" wrapText="1"/>
    </xf>
    <xf numFmtId="0" fontId="12" fillId="0" borderId="56" xfId="12" applyFont="1" applyFill="1" applyBorder="1" applyAlignment="1">
      <alignment horizontal="center" vertical="top" wrapText="1"/>
    </xf>
    <xf numFmtId="0" fontId="14" fillId="4" borderId="60" xfId="12" applyFont="1" applyFill="1" applyBorder="1" applyAlignment="1">
      <alignment horizontal="center"/>
    </xf>
    <xf numFmtId="0" fontId="14" fillId="4" borderId="25" xfId="12" applyFont="1" applyFill="1" applyBorder="1" applyAlignment="1">
      <alignment horizontal="center"/>
    </xf>
    <xf numFmtId="0" fontId="13" fillId="7" borderId="37" xfId="12" applyFont="1" applyFill="1" applyBorder="1" applyAlignment="1">
      <alignment horizontal="center" vertical="center" wrapText="1"/>
    </xf>
    <xf numFmtId="0" fontId="13" fillId="7" borderId="25" xfId="12" applyFont="1" applyFill="1" applyBorder="1" applyAlignment="1">
      <alignment horizontal="center" vertical="center" wrapText="1"/>
    </xf>
    <xf numFmtId="0" fontId="23" fillId="4" borderId="37" xfId="12" applyFont="1" applyFill="1" applyBorder="1" applyAlignment="1">
      <alignment horizontal="center" vertical="center" wrapText="1"/>
    </xf>
    <xf numFmtId="0" fontId="23" fillId="4" borderId="25" xfId="12" applyFont="1" applyFill="1" applyBorder="1" applyAlignment="1">
      <alignment horizontal="center" vertical="center" wrapText="1"/>
    </xf>
    <xf numFmtId="0" fontId="13" fillId="5" borderId="31" xfId="12" applyFont="1" applyFill="1" applyBorder="1" applyAlignment="1">
      <alignment horizontal="center" vertical="center"/>
    </xf>
    <xf numFmtId="0" fontId="13" fillId="5" borderId="41" xfId="12" applyFont="1" applyFill="1" applyBorder="1" applyAlignment="1">
      <alignment horizontal="center" vertical="center"/>
    </xf>
    <xf numFmtId="0" fontId="13" fillId="6" borderId="26" xfId="12" applyFont="1" applyFill="1" applyBorder="1" applyAlignment="1">
      <alignment horizontal="center" vertical="center"/>
    </xf>
    <xf numFmtId="0" fontId="13" fillId="6" borderId="41" xfId="12" applyFont="1" applyFill="1" applyBorder="1" applyAlignment="1">
      <alignment horizontal="center" vertical="center"/>
    </xf>
    <xf numFmtId="0" fontId="13" fillId="6" borderId="37" xfId="12" applyFont="1" applyFill="1" applyBorder="1" applyAlignment="1">
      <alignment horizontal="center" vertical="center" wrapText="1"/>
    </xf>
    <xf numFmtId="0" fontId="13" fillId="6" borderId="25" xfId="12" applyFont="1" applyFill="1" applyBorder="1" applyAlignment="1">
      <alignment horizontal="center" vertical="center" wrapText="1"/>
    </xf>
    <xf numFmtId="0" fontId="13" fillId="6" borderId="45" xfId="12" applyFont="1" applyFill="1" applyBorder="1" applyAlignment="1">
      <alignment horizontal="center" vertical="center" wrapText="1"/>
    </xf>
    <xf numFmtId="0" fontId="13" fillId="6" borderId="49" xfId="12" applyFont="1" applyFill="1" applyBorder="1" applyAlignment="1">
      <alignment horizontal="center" vertical="center" wrapText="1"/>
    </xf>
    <xf numFmtId="0" fontId="13" fillId="6" borderId="47" xfId="12" applyFont="1" applyFill="1" applyBorder="1" applyAlignment="1">
      <alignment horizontal="center" vertical="center" wrapText="1"/>
    </xf>
    <xf numFmtId="0" fontId="13" fillId="6" borderId="51" xfId="12" applyFont="1" applyFill="1" applyBorder="1" applyAlignment="1">
      <alignment horizontal="center" vertical="center" wrapText="1"/>
    </xf>
    <xf numFmtId="0" fontId="12" fillId="4" borderId="37" xfId="12" applyFont="1" applyFill="1" applyBorder="1" applyAlignment="1">
      <alignment horizontal="center" vertical="top" wrapText="1"/>
    </xf>
    <xf numFmtId="0" fontId="12" fillId="4" borderId="48" xfId="12" applyFont="1" applyFill="1" applyBorder="1" applyAlignment="1">
      <alignment horizontal="center" vertical="top" wrapText="1"/>
    </xf>
    <xf numFmtId="0" fontId="12" fillId="4" borderId="25" xfId="12" applyFont="1" applyFill="1" applyBorder="1" applyAlignment="1">
      <alignment horizontal="center" vertical="top" wrapText="1"/>
    </xf>
    <xf numFmtId="0" fontId="12" fillId="0" borderId="45" xfId="12" applyFont="1" applyFill="1" applyBorder="1" applyAlignment="1">
      <alignment horizontal="left" vertical="top" wrapText="1"/>
    </xf>
    <xf numFmtId="0" fontId="12" fillId="0" borderId="55" xfId="12" applyFont="1" applyFill="1" applyBorder="1" applyAlignment="1">
      <alignment horizontal="left" vertical="top" wrapText="1"/>
    </xf>
    <xf numFmtId="0" fontId="12" fillId="0" borderId="49" xfId="12" applyFont="1" applyFill="1" applyBorder="1" applyAlignment="1">
      <alignment horizontal="left" vertical="top" wrapText="1"/>
    </xf>
    <xf numFmtId="0" fontId="12" fillId="4" borderId="46" xfId="12" applyFont="1" applyFill="1" applyBorder="1" applyAlignment="1">
      <alignment horizontal="center" vertical="top" wrapText="1"/>
    </xf>
    <xf numFmtId="0" fontId="12" fillId="4" borderId="56" xfId="12" applyFont="1" applyFill="1" applyBorder="1" applyAlignment="1">
      <alignment horizontal="center" vertical="top" wrapText="1"/>
    </xf>
    <xf numFmtId="0" fontId="12" fillId="0" borderId="4" xfId="12" applyFont="1" applyFill="1" applyBorder="1" applyAlignment="1">
      <alignment horizontal="center" vertical="top" wrapText="1"/>
    </xf>
    <xf numFmtId="0" fontId="12" fillId="4" borderId="4" xfId="12" applyFont="1" applyFill="1" applyBorder="1" applyAlignment="1">
      <alignment horizontal="center" vertical="top" wrapText="1"/>
    </xf>
    <xf numFmtId="0" fontId="13" fillId="5" borderId="47" xfId="12" applyFont="1" applyFill="1" applyBorder="1" applyAlignment="1">
      <alignment horizontal="center" vertical="center" wrapText="1"/>
    </xf>
    <xf numFmtId="0" fontId="13" fillId="5" borderId="51" xfId="12" applyFont="1" applyFill="1" applyBorder="1" applyAlignment="1">
      <alignment horizontal="center" vertical="center" wrapText="1"/>
    </xf>
    <xf numFmtId="0" fontId="13" fillId="5" borderId="45" xfId="12" applyFont="1" applyFill="1" applyBorder="1" applyAlignment="1">
      <alignment horizontal="center" vertical="center" wrapText="1"/>
    </xf>
    <xf numFmtId="0" fontId="13" fillId="5" borderId="49" xfId="12" applyFont="1" applyFill="1" applyBorder="1" applyAlignment="1">
      <alignment horizontal="center" vertical="center" wrapText="1"/>
    </xf>
    <xf numFmtId="0" fontId="13" fillId="5" borderId="46" xfId="12" applyFont="1" applyFill="1" applyBorder="1" applyAlignment="1">
      <alignment horizontal="center" vertical="center"/>
    </xf>
    <xf numFmtId="0" fontId="13" fillId="5" borderId="50" xfId="12" applyFont="1" applyFill="1" applyBorder="1" applyAlignment="1">
      <alignment horizontal="center" vertical="center"/>
    </xf>
    <xf numFmtId="9" fontId="12" fillId="0" borderId="46" xfId="12" applyNumberFormat="1" applyFont="1" applyFill="1" applyBorder="1" applyAlignment="1">
      <alignment horizontal="center" vertical="top" wrapText="1"/>
    </xf>
    <xf numFmtId="9" fontId="12" fillId="0" borderId="4" xfId="12" applyNumberFormat="1" applyFont="1" applyFill="1" applyBorder="1" applyAlignment="1">
      <alignment horizontal="center" vertical="top" wrapText="1"/>
    </xf>
    <xf numFmtId="0" fontId="13" fillId="5" borderId="46" xfId="12" applyFont="1" applyFill="1" applyBorder="1" applyAlignment="1">
      <alignment horizontal="center" vertical="center" wrapText="1"/>
    </xf>
    <xf numFmtId="0" fontId="13" fillId="5" borderId="50" xfId="12" applyFont="1" applyFill="1" applyBorder="1" applyAlignment="1">
      <alignment horizontal="center" vertical="center" wrapText="1"/>
    </xf>
    <xf numFmtId="0" fontId="13" fillId="5" borderId="37" xfId="12" applyFont="1" applyFill="1" applyBorder="1" applyAlignment="1">
      <alignment horizontal="center" vertical="center" wrapText="1"/>
    </xf>
    <xf numFmtId="0" fontId="13" fillId="5" borderId="25" xfId="12" applyFont="1" applyFill="1" applyBorder="1" applyAlignment="1">
      <alignment horizontal="center" vertical="center" wrapText="1"/>
    </xf>
    <xf numFmtId="0" fontId="13" fillId="5" borderId="37" xfId="12" applyFont="1" applyFill="1" applyBorder="1" applyAlignment="1">
      <alignment horizontal="center" vertical="center"/>
    </xf>
    <xf numFmtId="0" fontId="13" fillId="5" borderId="25" xfId="12" applyFont="1" applyFill="1" applyBorder="1" applyAlignment="1">
      <alignment horizontal="center" vertical="center"/>
    </xf>
    <xf numFmtId="0" fontId="12" fillId="4" borderId="3" xfId="12" applyFont="1" applyFill="1" applyBorder="1" applyAlignment="1">
      <alignment horizontal="left" vertical="top" wrapText="1"/>
    </xf>
    <xf numFmtId="0" fontId="12" fillId="4" borderId="50" xfId="12" applyFont="1" applyFill="1" applyBorder="1" applyAlignment="1">
      <alignment horizontal="left" vertical="top" wrapText="1"/>
    </xf>
    <xf numFmtId="169" fontId="14" fillId="4" borderId="46" xfId="12" applyNumberFormat="1" applyFont="1" applyFill="1" applyBorder="1" applyAlignment="1">
      <alignment horizontal="right" vertical="top"/>
    </xf>
    <xf numFmtId="169" fontId="14" fillId="4" borderId="56" xfId="12" applyNumberFormat="1" applyFont="1" applyFill="1" applyBorder="1" applyAlignment="1">
      <alignment horizontal="right" vertical="top"/>
    </xf>
    <xf numFmtId="169" fontId="14" fillId="4" borderId="50" xfId="12" applyNumberFormat="1" applyFont="1" applyFill="1" applyBorder="1" applyAlignment="1">
      <alignment horizontal="right" vertical="top"/>
    </xf>
    <xf numFmtId="171" fontId="14" fillId="0" borderId="3" xfId="14" applyNumberFormat="1" applyFont="1" applyFill="1" applyBorder="1" applyAlignment="1">
      <alignment horizontal="center" vertical="top" wrapText="1"/>
    </xf>
    <xf numFmtId="171" fontId="14" fillId="0" borderId="50" xfId="14" applyNumberFormat="1" applyFont="1" applyFill="1" applyBorder="1" applyAlignment="1">
      <alignment horizontal="center" vertical="top" wrapText="1"/>
    </xf>
    <xf numFmtId="0" fontId="13" fillId="6" borderId="28" xfId="12" applyFont="1" applyFill="1" applyBorder="1" applyAlignment="1">
      <alignment horizontal="center" vertical="center" wrapText="1"/>
    </xf>
    <xf numFmtId="0" fontId="13" fillId="6" borderId="35" xfId="12" applyFont="1" applyFill="1" applyBorder="1" applyAlignment="1">
      <alignment horizontal="center" vertical="center" wrapText="1"/>
    </xf>
    <xf numFmtId="0" fontId="13" fillId="6" borderId="29" xfId="12" applyFont="1" applyFill="1" applyBorder="1" applyAlignment="1">
      <alignment horizontal="center" vertical="center" wrapText="1"/>
    </xf>
    <xf numFmtId="0" fontId="13" fillId="4" borderId="37" xfId="12" applyFont="1" applyFill="1" applyBorder="1" applyAlignment="1">
      <alignment horizontal="center" vertical="center" wrapText="1"/>
    </xf>
    <xf numFmtId="0" fontId="13" fillId="4" borderId="48" xfId="12" applyFont="1" applyFill="1" applyBorder="1" applyAlignment="1">
      <alignment horizontal="center" vertical="center" wrapText="1"/>
    </xf>
    <xf numFmtId="0" fontId="13" fillId="4" borderId="25" xfId="12" applyFont="1" applyFill="1" applyBorder="1" applyAlignment="1">
      <alignment horizontal="center" vertical="center" wrapText="1"/>
    </xf>
    <xf numFmtId="0" fontId="13" fillId="4" borderId="31" xfId="12" applyFont="1" applyFill="1" applyBorder="1" applyAlignment="1">
      <alignment horizontal="left" vertical="center" wrapText="1"/>
    </xf>
    <xf numFmtId="0" fontId="13" fillId="4" borderId="26" xfId="12" applyFont="1" applyFill="1" applyBorder="1" applyAlignment="1">
      <alignment horizontal="left" vertical="center" wrapText="1"/>
    </xf>
    <xf numFmtId="0" fontId="13" fillId="4" borderId="41" xfId="12" applyFont="1" applyFill="1" applyBorder="1" applyAlignment="1">
      <alignment horizontal="left" vertical="center" wrapText="1"/>
    </xf>
    <xf numFmtId="0" fontId="12" fillId="4" borderId="27" xfId="12" applyFont="1" applyFill="1" applyBorder="1" applyAlignment="1">
      <alignment horizontal="left" vertical="center" wrapText="1"/>
    </xf>
    <xf numFmtId="0" fontId="12" fillId="4" borderId="21" xfId="12" applyFont="1" applyFill="1" applyBorder="1" applyAlignment="1">
      <alignment horizontal="left" vertical="center" wrapText="1"/>
    </xf>
    <xf numFmtId="0" fontId="12" fillId="4" borderId="44" xfId="12" applyFont="1" applyFill="1" applyBorder="1" applyAlignment="1">
      <alignment horizontal="left" vertical="center" wrapText="1"/>
    </xf>
    <xf numFmtId="0" fontId="13" fillId="5" borderId="28" xfId="12" applyFont="1" applyFill="1" applyBorder="1" applyAlignment="1">
      <alignment horizontal="center" vertical="center" wrapText="1"/>
    </xf>
    <xf numFmtId="0" fontId="13" fillId="5" borderId="35" xfId="12" applyFont="1" applyFill="1" applyBorder="1" applyAlignment="1">
      <alignment horizontal="center" vertical="center" wrapText="1"/>
    </xf>
    <xf numFmtId="0" fontId="13" fillId="5" borderId="29" xfId="12" applyFont="1" applyFill="1" applyBorder="1" applyAlignment="1">
      <alignment horizontal="center" vertical="center" wrapText="1"/>
    </xf>
    <xf numFmtId="0" fontId="14" fillId="4" borderId="37" xfId="12" applyFont="1" applyFill="1" applyBorder="1" applyAlignment="1">
      <alignment horizontal="center" vertical="top"/>
    </xf>
    <xf numFmtId="0" fontId="14" fillId="4" borderId="48" xfId="12" applyFont="1" applyFill="1" applyBorder="1" applyAlignment="1">
      <alignment horizontal="center" vertical="top"/>
    </xf>
    <xf numFmtId="0" fontId="14" fillId="4" borderId="59" xfId="12" applyFont="1" applyFill="1" applyBorder="1" applyAlignment="1">
      <alignment horizontal="center" vertical="top"/>
    </xf>
    <xf numFmtId="0" fontId="12" fillId="8" borderId="3" xfId="12" applyFont="1" applyFill="1" applyBorder="1" applyAlignment="1">
      <alignment horizontal="center" vertical="top" wrapText="1"/>
    </xf>
    <xf numFmtId="0" fontId="12" fillId="8" borderId="4" xfId="12" applyFont="1" applyFill="1" applyBorder="1" applyAlignment="1">
      <alignment horizontal="center" vertical="top" wrapText="1"/>
    </xf>
    <xf numFmtId="41" fontId="12" fillId="4" borderId="60" xfId="14" applyNumberFormat="1" applyFont="1" applyFill="1" applyBorder="1" applyAlignment="1">
      <alignment horizontal="center" vertical="top"/>
    </xf>
    <xf numFmtId="41" fontId="12" fillId="4" borderId="59" xfId="14" applyNumberFormat="1" applyFont="1" applyFill="1" applyBorder="1" applyAlignment="1">
      <alignment horizontal="center" vertical="top"/>
    </xf>
    <xf numFmtId="0" fontId="14" fillId="4" borderId="55" xfId="12" applyFont="1" applyFill="1" applyBorder="1" applyAlignment="1">
      <alignment horizontal="center" vertical="top" wrapText="1"/>
    </xf>
    <xf numFmtId="0" fontId="14" fillId="4" borderId="56" xfId="12" applyFont="1" applyFill="1" applyBorder="1" applyAlignment="1">
      <alignment horizontal="center" vertical="top" wrapText="1"/>
    </xf>
    <xf numFmtId="0" fontId="14" fillId="4" borderId="60" xfId="12" applyFont="1" applyFill="1" applyBorder="1" applyAlignment="1">
      <alignment horizontal="center" vertical="top"/>
    </xf>
    <xf numFmtId="0" fontId="14" fillId="4" borderId="25" xfId="12" applyFont="1" applyFill="1" applyBorder="1" applyAlignment="1">
      <alignment horizontal="center" vertical="top"/>
    </xf>
    <xf numFmtId="0" fontId="14" fillId="4" borderId="58" xfId="12" applyFont="1" applyFill="1" applyBorder="1" applyAlignment="1">
      <alignment horizontal="center" vertical="top" wrapText="1"/>
    </xf>
    <xf numFmtId="0" fontId="12" fillId="0" borderId="45" xfId="12" applyFont="1" applyFill="1" applyBorder="1" applyAlignment="1">
      <alignment horizontal="center" vertical="top" wrapText="1"/>
    </xf>
    <xf numFmtId="0" fontId="12" fillId="0" borderId="55" xfId="12" applyFont="1" applyFill="1" applyBorder="1" applyAlignment="1">
      <alignment horizontal="center" vertical="top" wrapText="1"/>
    </xf>
    <xf numFmtId="0" fontId="12" fillId="0" borderId="49" xfId="12" applyFont="1" applyFill="1" applyBorder="1" applyAlignment="1">
      <alignment horizontal="center" vertical="top" wrapText="1"/>
    </xf>
    <xf numFmtId="0" fontId="14" fillId="0" borderId="46" xfId="12" applyFont="1" applyFill="1" applyBorder="1" applyAlignment="1">
      <alignment horizontal="center" vertical="top" wrapText="1"/>
    </xf>
    <xf numFmtId="0" fontId="14" fillId="0" borderId="56" xfId="12" applyFont="1" applyFill="1" applyBorder="1" applyAlignment="1">
      <alignment horizontal="center" vertical="top" wrapText="1"/>
    </xf>
    <xf numFmtId="0" fontId="14" fillId="0" borderId="50" xfId="12" applyFont="1" applyFill="1" applyBorder="1" applyAlignment="1">
      <alignment horizontal="center" vertical="top" wrapText="1"/>
    </xf>
    <xf numFmtId="0" fontId="13" fillId="5" borderId="58" xfId="12" applyFont="1" applyFill="1" applyBorder="1" applyAlignment="1">
      <alignment horizontal="center" vertical="center" wrapText="1"/>
    </xf>
    <xf numFmtId="0" fontId="13" fillId="5" borderId="48" xfId="12" applyFont="1" applyFill="1" applyBorder="1" applyAlignment="1">
      <alignment horizontal="center" vertical="center" wrapText="1"/>
    </xf>
    <xf numFmtId="0" fontId="13" fillId="5" borderId="55" xfId="12" applyFont="1" applyFill="1" applyBorder="1" applyAlignment="1">
      <alignment horizontal="center" vertical="center" wrapText="1"/>
    </xf>
    <xf numFmtId="0" fontId="14" fillId="0" borderId="47" xfId="12" applyFont="1" applyFill="1" applyBorder="1" applyAlignment="1">
      <alignment horizontal="center" vertical="top"/>
    </xf>
    <xf numFmtId="0" fontId="14" fillId="0" borderId="58" xfId="12" applyFont="1" applyFill="1" applyBorder="1" applyAlignment="1">
      <alignment horizontal="center" vertical="top"/>
    </xf>
    <xf numFmtId="0" fontId="14" fillId="0" borderId="51" xfId="12" applyFont="1" applyFill="1" applyBorder="1" applyAlignment="1">
      <alignment horizontal="center" vertical="top"/>
    </xf>
    <xf numFmtId="0" fontId="14" fillId="0" borderId="37" xfId="12" applyFont="1" applyFill="1" applyBorder="1" applyAlignment="1">
      <alignment horizontal="center" vertical="top"/>
    </xf>
    <xf numFmtId="0" fontId="14" fillId="0" borderId="48" xfId="12" applyFont="1" applyFill="1" applyBorder="1" applyAlignment="1">
      <alignment horizontal="center" vertical="top"/>
    </xf>
    <xf numFmtId="0" fontId="14" fillId="0" borderId="25" xfId="12" applyFont="1" applyFill="1" applyBorder="1" applyAlignment="1">
      <alignment horizontal="center" vertical="top"/>
    </xf>
    <xf numFmtId="0" fontId="12" fillId="0" borderId="10" xfId="12" applyFont="1" applyFill="1" applyBorder="1" applyAlignment="1">
      <alignment horizontal="center" vertical="top" wrapText="1"/>
    </xf>
    <xf numFmtId="0" fontId="13" fillId="5" borderId="11" xfId="12" applyFont="1" applyFill="1" applyBorder="1" applyAlignment="1">
      <alignment horizontal="center" vertical="center"/>
    </xf>
    <xf numFmtId="0" fontId="13" fillId="5" borderId="65" xfId="12" applyFont="1" applyFill="1" applyBorder="1" applyAlignment="1">
      <alignment horizontal="center" vertical="center"/>
    </xf>
    <xf numFmtId="0" fontId="13" fillId="6" borderId="12" xfId="12" applyFont="1" applyFill="1" applyBorder="1" applyAlignment="1">
      <alignment horizontal="center" vertical="center"/>
    </xf>
    <xf numFmtId="0" fontId="13" fillId="6" borderId="65" xfId="12" applyFont="1" applyFill="1" applyBorder="1" applyAlignment="1">
      <alignment horizontal="center" vertical="center"/>
    </xf>
    <xf numFmtId="0" fontId="13" fillId="6" borderId="48" xfId="12" applyFont="1" applyFill="1" applyBorder="1" applyAlignment="1">
      <alignment horizontal="center" vertical="center" wrapText="1"/>
    </xf>
    <xf numFmtId="0" fontId="12" fillId="8" borderId="56" xfId="12" applyFont="1" applyFill="1" applyBorder="1" applyAlignment="1">
      <alignment horizontal="center" vertical="top" wrapText="1"/>
    </xf>
    <xf numFmtId="0" fontId="14" fillId="4" borderId="3" xfId="12" applyFont="1" applyFill="1" applyBorder="1" applyAlignment="1">
      <alignment horizontal="justify" vertical="top" wrapText="1"/>
    </xf>
    <xf numFmtId="0" fontId="14" fillId="4" borderId="56" xfId="12" applyFont="1" applyFill="1" applyBorder="1" applyAlignment="1">
      <alignment horizontal="justify" vertical="top" wrapText="1"/>
    </xf>
    <xf numFmtId="0" fontId="14" fillId="4" borderId="4" xfId="12" applyFont="1" applyFill="1" applyBorder="1" applyAlignment="1">
      <alignment horizontal="justify" vertical="top" wrapText="1"/>
    </xf>
    <xf numFmtId="0" fontId="13" fillId="6" borderId="55" xfId="12" applyFont="1" applyFill="1" applyBorder="1" applyAlignment="1">
      <alignment horizontal="center" vertical="center" wrapText="1"/>
    </xf>
    <xf numFmtId="0" fontId="13" fillId="6" borderId="58" xfId="12" applyFont="1" applyFill="1" applyBorder="1" applyAlignment="1">
      <alignment horizontal="center" vertical="center" wrapText="1"/>
    </xf>
    <xf numFmtId="0" fontId="12" fillId="0" borderId="15" xfId="12" applyFont="1" applyFill="1" applyBorder="1" applyAlignment="1">
      <alignment horizontal="center" vertical="top" wrapText="1"/>
    </xf>
    <xf numFmtId="0" fontId="12" fillId="8" borderId="1" xfId="12" applyFont="1" applyFill="1" applyBorder="1" applyAlignment="1">
      <alignment horizontal="center" vertical="top" wrapText="1"/>
    </xf>
    <xf numFmtId="0" fontId="14" fillId="4" borderId="1" xfId="12" applyFont="1" applyFill="1" applyBorder="1" applyAlignment="1">
      <alignment horizontal="justify" vertical="top" wrapText="1"/>
    </xf>
    <xf numFmtId="42" fontId="14" fillId="0" borderId="3" xfId="0" applyNumberFormat="1" applyFont="1" applyFill="1" applyBorder="1" applyAlignment="1">
      <alignment horizontal="center" vertical="top"/>
    </xf>
    <xf numFmtId="42" fontId="14" fillId="0" borderId="56" xfId="0" applyNumberFormat="1" applyFont="1" applyFill="1" applyBorder="1" applyAlignment="1">
      <alignment horizontal="center" vertical="top"/>
    </xf>
    <xf numFmtId="42" fontId="14" fillId="0" borderId="4" xfId="0" applyNumberFormat="1" applyFont="1" applyFill="1" applyBorder="1" applyAlignment="1">
      <alignment horizontal="center" vertical="top"/>
    </xf>
    <xf numFmtId="0" fontId="12" fillId="13" borderId="56" xfId="12" applyFont="1" applyFill="1" applyBorder="1" applyAlignment="1">
      <alignment horizontal="center" vertical="top" wrapText="1"/>
    </xf>
    <xf numFmtId="0" fontId="12" fillId="13" borderId="50" xfId="12" applyFont="1" applyFill="1" applyBorder="1" applyAlignment="1">
      <alignment horizontal="center" vertical="top" wrapText="1"/>
    </xf>
    <xf numFmtId="169" fontId="14" fillId="0" borderId="1" xfId="14" applyNumberFormat="1" applyFont="1" applyFill="1" applyBorder="1" applyAlignment="1">
      <alignment horizontal="center" vertical="top"/>
    </xf>
    <xf numFmtId="42" fontId="14" fillId="0" borderId="1" xfId="0" applyNumberFormat="1" applyFont="1" applyFill="1" applyBorder="1" applyAlignment="1">
      <alignment horizontal="center" vertical="top"/>
    </xf>
    <xf numFmtId="0" fontId="12" fillId="0" borderId="46" xfId="12" applyFont="1" applyFill="1" applyBorder="1" applyAlignment="1">
      <alignment horizontal="justify" vertical="top" wrapText="1"/>
    </xf>
    <xf numFmtId="0" fontId="12" fillId="0" borderId="56" xfId="12" applyFont="1" applyFill="1" applyBorder="1" applyAlignment="1">
      <alignment horizontal="justify" vertical="top" wrapText="1"/>
    </xf>
    <xf numFmtId="0" fontId="12" fillId="0" borderId="4" xfId="12" applyFont="1" applyFill="1" applyBorder="1" applyAlignment="1">
      <alignment horizontal="justify" vertical="top" wrapText="1"/>
    </xf>
    <xf numFmtId="41" fontId="14" fillId="4" borderId="1" xfId="14" applyNumberFormat="1" applyFont="1" applyFill="1" applyBorder="1" applyAlignment="1">
      <alignment horizontal="center" vertical="top"/>
    </xf>
    <xf numFmtId="41" fontId="12" fillId="0" borderId="1" xfId="14" applyNumberFormat="1" applyFont="1" applyFill="1" applyBorder="1" applyAlignment="1">
      <alignment horizontal="center" vertical="top"/>
    </xf>
    <xf numFmtId="0" fontId="14" fillId="0" borderId="1" xfId="12" applyFont="1" applyFill="1" applyBorder="1" applyAlignment="1">
      <alignment horizontal="center" vertical="top" wrapText="1"/>
    </xf>
    <xf numFmtId="0" fontId="12" fillId="4" borderId="73" xfId="12" applyFont="1" applyFill="1" applyBorder="1" applyAlignment="1">
      <alignment horizontal="center" vertical="top" wrapText="1"/>
    </xf>
    <xf numFmtId="0" fontId="12" fillId="4" borderId="24" xfId="12" applyFont="1" applyFill="1" applyBorder="1" applyAlignment="1">
      <alignment horizontal="center" vertical="top" wrapText="1"/>
    </xf>
    <xf numFmtId="0" fontId="12" fillId="4" borderId="53" xfId="12" applyFont="1" applyFill="1" applyBorder="1" applyAlignment="1">
      <alignment horizontal="center" vertical="top" wrapText="1"/>
    </xf>
    <xf numFmtId="0" fontId="12" fillId="0" borderId="1" xfId="12" applyFont="1" applyFill="1" applyBorder="1" applyAlignment="1">
      <alignment horizontal="center" vertical="top" wrapText="1"/>
    </xf>
    <xf numFmtId="0" fontId="12" fillId="4" borderId="3" xfId="12" applyFont="1" applyFill="1" applyBorder="1" applyAlignment="1">
      <alignment horizontal="justify" vertical="top" wrapText="1"/>
    </xf>
    <xf numFmtId="0" fontId="12" fillId="4" borderId="4" xfId="12" applyFont="1" applyFill="1" applyBorder="1" applyAlignment="1">
      <alignment horizontal="justify" vertical="top" wrapText="1"/>
    </xf>
    <xf numFmtId="41" fontId="12" fillId="4" borderId="63" xfId="14" applyNumberFormat="1" applyFont="1" applyFill="1" applyBorder="1" applyAlignment="1">
      <alignment horizontal="right" vertical="top"/>
    </xf>
    <xf numFmtId="41" fontId="12" fillId="4" borderId="13" xfId="14" applyNumberFormat="1" applyFont="1" applyFill="1" applyBorder="1" applyAlignment="1">
      <alignment horizontal="right" vertical="top"/>
    </xf>
    <xf numFmtId="41" fontId="12" fillId="4" borderId="16" xfId="14" applyNumberFormat="1" applyFont="1" applyFill="1" applyBorder="1" applyAlignment="1">
      <alignment horizontal="right" vertical="top"/>
    </xf>
    <xf numFmtId="41" fontId="12" fillId="4" borderId="14" xfId="14" applyNumberFormat="1" applyFont="1" applyFill="1" applyBorder="1" applyAlignment="1">
      <alignment horizontal="right" vertical="top"/>
    </xf>
    <xf numFmtId="0" fontId="12" fillId="0" borderId="50" xfId="12" applyFont="1" applyFill="1" applyBorder="1" applyAlignment="1">
      <alignment horizontal="justify" vertical="top" wrapText="1"/>
    </xf>
    <xf numFmtId="42" fontId="14" fillId="0" borderId="63" xfId="0" applyNumberFormat="1" applyFont="1" applyFill="1" applyBorder="1" applyAlignment="1">
      <alignment horizontal="center" vertical="top"/>
    </xf>
    <xf numFmtId="42" fontId="14" fillId="0" borderId="13" xfId="0" applyNumberFormat="1" applyFont="1" applyFill="1" applyBorder="1" applyAlignment="1">
      <alignment horizontal="center" vertical="top"/>
    </xf>
    <xf numFmtId="0" fontId="14" fillId="4" borderId="60" xfId="12" applyFont="1" applyFill="1" applyBorder="1" applyAlignment="1">
      <alignment horizontal="center" vertical="top" wrapText="1"/>
    </xf>
    <xf numFmtId="0" fontId="14" fillId="4" borderId="25" xfId="12" applyFont="1" applyFill="1" applyBorder="1" applyAlignment="1">
      <alignment horizontal="center" vertical="top" wrapText="1"/>
    </xf>
    <xf numFmtId="41" fontId="14" fillId="4" borderId="15" xfId="14" applyNumberFormat="1" applyFont="1" applyFill="1" applyBorder="1" applyAlignment="1">
      <alignment vertical="top"/>
    </xf>
    <xf numFmtId="41" fontId="14" fillId="4" borderId="10" xfId="14" applyNumberFormat="1" applyFont="1" applyFill="1" applyBorder="1" applyAlignment="1">
      <alignment vertical="top"/>
    </xf>
    <xf numFmtId="41" fontId="14" fillId="4" borderId="16" xfId="14" applyNumberFormat="1" applyFont="1" applyFill="1" applyBorder="1" applyAlignment="1">
      <alignment vertical="top"/>
    </xf>
    <xf numFmtId="41" fontId="14" fillId="4" borderId="14" xfId="14" applyNumberFormat="1" applyFont="1" applyFill="1" applyBorder="1" applyAlignment="1">
      <alignment vertical="top"/>
    </xf>
    <xf numFmtId="0" fontId="14" fillId="4" borderId="59" xfId="12" applyFont="1" applyFill="1" applyBorder="1" applyAlignment="1">
      <alignment horizontal="center" vertical="top" wrapText="1"/>
    </xf>
    <xf numFmtId="41" fontId="14" fillId="0" borderId="63" xfId="16" applyFont="1" applyFill="1" applyBorder="1" applyAlignment="1">
      <alignment horizontal="center" vertical="top"/>
    </xf>
    <xf numFmtId="41" fontId="14" fillId="0" borderId="13" xfId="16" applyFont="1" applyFill="1" applyBorder="1" applyAlignment="1">
      <alignment horizontal="center" vertical="top"/>
    </xf>
    <xf numFmtId="168" fontId="14" fillId="4" borderId="0" xfId="12" applyNumberFormat="1" applyFont="1" applyFill="1" applyAlignment="1">
      <alignment horizontal="center" vertical="top"/>
    </xf>
    <xf numFmtId="169" fontId="14" fillId="4" borderId="0" xfId="12" applyNumberFormat="1" applyFont="1" applyFill="1" applyAlignment="1">
      <alignment horizontal="center" vertical="top"/>
    </xf>
    <xf numFmtId="41" fontId="14" fillId="4" borderId="45" xfId="14" applyNumberFormat="1" applyFont="1" applyFill="1" applyBorder="1" applyAlignment="1">
      <alignment vertical="top"/>
    </xf>
    <xf numFmtId="41" fontId="14" fillId="4" borderId="55" xfId="14" applyNumberFormat="1" applyFont="1" applyFill="1" applyBorder="1" applyAlignment="1">
      <alignment vertical="top"/>
    </xf>
    <xf numFmtId="41" fontId="14" fillId="4" borderId="47" xfId="14" applyNumberFormat="1" applyFont="1" applyFill="1" applyBorder="1" applyAlignment="1">
      <alignment vertical="top"/>
    </xf>
    <xf numFmtId="41" fontId="14" fillId="4" borderId="58" xfId="14" applyNumberFormat="1" applyFont="1" applyFill="1" applyBorder="1" applyAlignment="1">
      <alignment vertical="top"/>
    </xf>
    <xf numFmtId="0" fontId="14" fillId="0" borderId="37" xfId="12" applyFont="1" applyFill="1" applyBorder="1" applyAlignment="1">
      <alignment horizontal="center" vertical="top" wrapText="1"/>
    </xf>
    <xf numFmtId="0" fontId="14" fillId="0" borderId="48" xfId="12" applyFont="1" applyFill="1" applyBorder="1" applyAlignment="1">
      <alignment horizontal="center" vertical="top" wrapText="1"/>
    </xf>
    <xf numFmtId="0" fontId="14" fillId="0" borderId="59" xfId="12" applyFont="1" applyFill="1" applyBorder="1" applyAlignment="1">
      <alignment horizontal="center" vertical="top" wrapText="1"/>
    </xf>
    <xf numFmtId="0" fontId="14" fillId="0" borderId="45" xfId="12" applyFont="1" applyFill="1" applyBorder="1" applyAlignment="1">
      <alignment horizontal="center" vertical="top" wrapText="1"/>
    </xf>
    <xf numFmtId="0" fontId="14" fillId="0" borderId="55" xfId="12" applyFont="1" applyFill="1" applyBorder="1" applyAlignment="1">
      <alignment horizontal="center" vertical="top" wrapText="1"/>
    </xf>
    <xf numFmtId="0" fontId="14" fillId="0" borderId="10" xfId="12" applyFont="1" applyFill="1" applyBorder="1" applyAlignment="1">
      <alignment horizontal="center" vertical="top" wrapText="1"/>
    </xf>
    <xf numFmtId="0" fontId="14" fillId="0" borderId="47" xfId="12" applyFont="1" applyFill="1" applyBorder="1" applyAlignment="1">
      <alignment horizontal="center" vertical="top" wrapText="1"/>
    </xf>
    <xf numFmtId="0" fontId="14" fillId="0" borderId="58" xfId="12" applyFont="1" applyFill="1" applyBorder="1" applyAlignment="1">
      <alignment horizontal="center" vertical="top" wrapText="1"/>
    </xf>
    <xf numFmtId="0" fontId="14" fillId="0" borderId="14" xfId="12" applyFont="1" applyFill="1" applyBorder="1" applyAlignment="1">
      <alignment horizontal="center" vertical="top" wrapText="1"/>
    </xf>
    <xf numFmtId="0" fontId="12" fillId="8" borderId="46" xfId="12" applyFont="1" applyFill="1" applyBorder="1" applyAlignment="1">
      <alignment horizontal="center" vertical="top" wrapText="1"/>
    </xf>
    <xf numFmtId="0" fontId="12" fillId="4" borderId="56" xfId="12" applyFont="1" applyFill="1" applyBorder="1" applyAlignment="1">
      <alignment horizontal="left" vertical="top" wrapText="1"/>
    </xf>
    <xf numFmtId="0" fontId="12" fillId="8" borderId="50" xfId="12" applyFont="1" applyFill="1" applyBorder="1" applyAlignment="1">
      <alignment horizontal="center" vertical="top" wrapText="1"/>
    </xf>
    <xf numFmtId="0" fontId="14" fillId="4" borderId="50" xfId="12" applyFont="1" applyFill="1" applyBorder="1" applyAlignment="1">
      <alignment horizontal="justify" vertical="top" wrapText="1"/>
    </xf>
    <xf numFmtId="0" fontId="23" fillId="4" borderId="28" xfId="12" applyFont="1" applyFill="1" applyBorder="1" applyAlignment="1">
      <alignment horizontal="center" vertical="center" wrapText="1"/>
    </xf>
    <xf numFmtId="0" fontId="23" fillId="4" borderId="35" xfId="12" applyFont="1" applyFill="1" applyBorder="1" applyAlignment="1">
      <alignment horizontal="center" vertical="center" wrapText="1"/>
    </xf>
    <xf numFmtId="0" fontId="23" fillId="4" borderId="29" xfId="12" applyFont="1" applyFill="1" applyBorder="1" applyAlignment="1">
      <alignment horizontal="center" vertical="center" wrapText="1"/>
    </xf>
    <xf numFmtId="0" fontId="20" fillId="4" borderId="28" xfId="12" applyFont="1" applyFill="1" applyBorder="1" applyAlignment="1">
      <alignment horizontal="center" vertical="center"/>
    </xf>
    <xf numFmtId="0" fontId="20" fillId="4" borderId="35" xfId="12" applyFont="1" applyFill="1" applyBorder="1" applyAlignment="1">
      <alignment horizontal="center" vertical="center"/>
    </xf>
    <xf numFmtId="0" fontId="20" fillId="4" borderId="29" xfId="12" applyFont="1" applyFill="1" applyBorder="1" applyAlignment="1">
      <alignment horizontal="center" vertical="center"/>
    </xf>
    <xf numFmtId="0" fontId="13" fillId="4" borderId="28" xfId="12" applyFont="1" applyFill="1" applyBorder="1" applyAlignment="1">
      <alignment horizontal="center" vertical="center" wrapText="1"/>
    </xf>
    <xf numFmtId="0" fontId="13" fillId="4" borderId="35" xfId="12" applyFont="1" applyFill="1" applyBorder="1" applyAlignment="1">
      <alignment horizontal="center" vertical="center" wrapText="1"/>
    </xf>
    <xf numFmtId="0" fontId="13" fillId="4" borderId="29" xfId="12" applyFont="1" applyFill="1" applyBorder="1" applyAlignment="1">
      <alignment horizontal="center" vertical="center" wrapText="1"/>
    </xf>
    <xf numFmtId="0" fontId="13" fillId="4" borderId="28" xfId="12" applyFont="1" applyFill="1" applyBorder="1" applyAlignment="1">
      <alignment horizontal="center" vertical="center"/>
    </xf>
    <xf numFmtId="0" fontId="13" fillId="4" borderId="35" xfId="12" applyFont="1" applyFill="1" applyBorder="1" applyAlignment="1">
      <alignment horizontal="center" vertical="center"/>
    </xf>
    <xf numFmtId="0" fontId="13" fillId="4" borderId="29" xfId="12" applyFont="1" applyFill="1" applyBorder="1" applyAlignment="1">
      <alignment horizontal="center" vertical="center"/>
    </xf>
    <xf numFmtId="0" fontId="13" fillId="4" borderId="28" xfId="12" applyFont="1" applyFill="1" applyBorder="1" applyAlignment="1">
      <alignment horizontal="left" vertical="center" wrapText="1"/>
    </xf>
    <xf numFmtId="0" fontId="13" fillId="4" borderId="35" xfId="12" applyFont="1" applyFill="1" applyBorder="1" applyAlignment="1">
      <alignment horizontal="left" vertical="center" wrapText="1"/>
    </xf>
    <xf numFmtId="0" fontId="13" fillId="4" borderId="29" xfId="12" applyFont="1" applyFill="1" applyBorder="1" applyAlignment="1">
      <alignment horizontal="left" vertical="center" wrapText="1"/>
    </xf>
    <xf numFmtId="0" fontId="12" fillId="4" borderId="31" xfId="12" applyFont="1" applyFill="1" applyBorder="1" applyAlignment="1">
      <alignment horizontal="left" wrapText="1"/>
    </xf>
    <xf numFmtId="0" fontId="12" fillId="4" borderId="26" xfId="12" applyFont="1" applyFill="1" applyBorder="1" applyAlignment="1">
      <alignment horizontal="left" wrapText="1"/>
    </xf>
    <xf numFmtId="0" fontId="12" fillId="4" borderId="41" xfId="12" applyFont="1" applyFill="1" applyBorder="1" applyAlignment="1">
      <alignment horizontal="left" wrapText="1"/>
    </xf>
    <xf numFmtId="0" fontId="17" fillId="0" borderId="0" xfId="2" applyFont="1" applyFill="1" applyBorder="1" applyAlignment="1">
      <alignment horizontal="left" vertical="top" wrapText="1"/>
    </xf>
    <xf numFmtId="0" fontId="32" fillId="0" borderId="0" xfId="2" applyFont="1" applyFill="1" applyBorder="1" applyAlignment="1">
      <alignment horizontal="center" vertical="center" wrapText="1"/>
    </xf>
    <xf numFmtId="0" fontId="18" fillId="3" borderId="70" xfId="9" applyFont="1" applyFill="1" applyBorder="1" applyAlignment="1">
      <alignment horizontal="center" vertical="center" wrapText="1"/>
    </xf>
    <xf numFmtId="0" fontId="18" fillId="3" borderId="68" xfId="9" applyFont="1" applyFill="1" applyBorder="1" applyAlignment="1">
      <alignment horizontal="center" vertical="center" wrapText="1"/>
    </xf>
    <xf numFmtId="0" fontId="18" fillId="3" borderId="62" xfId="9" applyFont="1" applyFill="1" applyBorder="1" applyAlignment="1">
      <alignment horizontal="center" vertical="center" wrapText="1"/>
    </xf>
    <xf numFmtId="0" fontId="19" fillId="3" borderId="1" xfId="2" applyFont="1" applyFill="1" applyBorder="1" applyAlignment="1">
      <alignment horizontal="center" vertical="center" wrapText="1"/>
    </xf>
  </cellXfs>
  <cellStyles count="21">
    <cellStyle name="Currency 2" xfId="19" xr:uid="{2DF4ECB7-EE4D-4159-8928-AAA287D1F3E3}"/>
    <cellStyle name="Excel Built-in Normal" xfId="3" xr:uid="{00000000-0005-0000-0000-000000000000}"/>
    <cellStyle name="Millares [0]" xfId="16" builtinId="6"/>
    <cellStyle name="Millares [0] 2" xfId="11" xr:uid="{00000000-0005-0000-0000-000002000000}"/>
    <cellStyle name="Millares 2" xfId="4" xr:uid="{00000000-0005-0000-0000-000003000000}"/>
    <cellStyle name="Millares 3" xfId="5" xr:uid="{00000000-0005-0000-0000-000004000000}"/>
    <cellStyle name="Millares 4" xfId="8" xr:uid="{00000000-0005-0000-0000-000005000000}"/>
    <cellStyle name="Millares 5" xfId="20" xr:uid="{74FB59EE-8B96-4613-BC48-07FCA337CF37}"/>
    <cellStyle name="Moneda [0] 2" xfId="13" xr:uid="{00000000-0005-0000-0000-000006000000}"/>
    <cellStyle name="Moneda 11" xfId="15" xr:uid="{00000000-0005-0000-0000-000007000000}"/>
    <cellStyle name="Moneda 2" xfId="14" xr:uid="{00000000-0005-0000-0000-000008000000}"/>
    <cellStyle name="Normal" xfId="0" builtinId="0"/>
    <cellStyle name="Normal 2" xfId="2" xr:uid="{00000000-0005-0000-0000-00000A000000}"/>
    <cellStyle name="Normal 2 2" xfId="1" xr:uid="{00000000-0005-0000-0000-00000B000000}"/>
    <cellStyle name="Normal 2 3" xfId="9" xr:uid="{00000000-0005-0000-0000-00000C000000}"/>
    <cellStyle name="Normal 2 4" xfId="17" xr:uid="{00000000-0005-0000-0000-00000D000000}"/>
    <cellStyle name="Normal 3" xfId="6" xr:uid="{00000000-0005-0000-0000-00000E000000}"/>
    <cellStyle name="Normal 4" xfId="7" xr:uid="{00000000-0005-0000-0000-00000F000000}"/>
    <cellStyle name="Normal 5" xfId="10" xr:uid="{00000000-0005-0000-0000-000010000000}"/>
    <cellStyle name="Normal 6" xfId="12" xr:uid="{00000000-0005-0000-0000-000011000000}"/>
    <cellStyle name="Normal 7" xfId="18" xr:uid="{26C0692B-EB2C-4B8B-A484-3880B5FC5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 Id="rId5" Type="http://schemas.openxmlformats.org/officeDocument/2006/relationships/image" Target="../media/image2.jpeg"/><Relationship Id="rId4" Type="http://schemas.openxmlformats.org/officeDocument/2006/relationships/image" Target="cid:image001.png@01D5965C.18A5E2E0"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26</xdr:col>
      <xdr:colOff>1777999</xdr:colOff>
      <xdr:row>3</xdr:row>
      <xdr:rowOff>25400</xdr:rowOff>
    </xdr:from>
    <xdr:to>
      <xdr:col>27</xdr:col>
      <xdr:colOff>1488300</xdr:colOff>
      <xdr:row>3</xdr:row>
      <xdr:rowOff>613427</xdr:rowOff>
    </xdr:to>
    <xdr:pic>
      <xdr:nvPicPr>
        <xdr:cNvPr id="2" name="Imagen 4">
          <a:extLst>
            <a:ext uri="{FF2B5EF4-FFF2-40B4-BE49-F238E27FC236}">
              <a16:creationId xmlns:a16="http://schemas.microsoft.com/office/drawing/2014/main" id="{B3F0B12B-41EF-4DF3-97A1-5E392EF4AB13}"/>
            </a:ext>
          </a:extLst>
        </xdr:cNvPr>
        <xdr:cNvPicPr>
          <a:picLocks noChangeAspect="1"/>
        </xdr:cNvPicPr>
      </xdr:nvPicPr>
      <xdr:blipFill>
        <a:blip xmlns:r="http://schemas.openxmlformats.org/officeDocument/2006/relationships" r:embed="rId1"/>
        <a:stretch>
          <a:fillRect/>
        </a:stretch>
      </xdr:blipFill>
      <xdr:spPr>
        <a:xfrm>
          <a:off x="43611799" y="551180"/>
          <a:ext cx="2255381" cy="588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xdr:col>
      <xdr:colOff>1013732</xdr:colOff>
      <xdr:row>0</xdr:row>
      <xdr:rowOff>1089932</xdr:rowOff>
    </xdr:to>
    <xdr:pic>
      <xdr:nvPicPr>
        <xdr:cNvPr id="2" name="4 Imagen" descr="logomembrete.jpg">
          <a:extLst>
            <a:ext uri="{FF2B5EF4-FFF2-40B4-BE49-F238E27FC236}">
              <a16:creationId xmlns:a16="http://schemas.microsoft.com/office/drawing/2014/main" id="{34B5DD38-2CC5-4A1A-9476-1FB1C8B46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52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74544</xdr:colOff>
      <xdr:row>0</xdr:row>
      <xdr:rowOff>273327</xdr:rowOff>
    </xdr:from>
    <xdr:to>
      <xdr:col>21</xdr:col>
      <xdr:colOff>1243</xdr:colOff>
      <xdr:row>0</xdr:row>
      <xdr:rowOff>922120</xdr:rowOff>
    </xdr:to>
    <xdr:pic>
      <xdr:nvPicPr>
        <xdr:cNvPr id="3" name="Imagen 2" descr="http://www.minambiente.gov.co/images/recursos-rediseno/escudo-ministerio.png">
          <a:extLst>
            <a:ext uri="{FF2B5EF4-FFF2-40B4-BE49-F238E27FC236}">
              <a16:creationId xmlns:a16="http://schemas.microsoft.com/office/drawing/2014/main" id="{9A0FE7CE-5A96-491D-B052-24BCB54C37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31004" y="273327"/>
          <a:ext cx="3294740"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xdr:col>
      <xdr:colOff>1013732</xdr:colOff>
      <xdr:row>0</xdr:row>
      <xdr:rowOff>1089932</xdr:rowOff>
    </xdr:to>
    <xdr:pic>
      <xdr:nvPicPr>
        <xdr:cNvPr id="2" name="4 Imagen" descr="logomembrete.jpg">
          <a:extLst>
            <a:ext uri="{FF2B5EF4-FFF2-40B4-BE49-F238E27FC236}">
              <a16:creationId xmlns:a16="http://schemas.microsoft.com/office/drawing/2014/main" id="{D240A1FE-F8D1-4D3F-8B4A-F8C8DD21E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522"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704850</xdr:colOff>
      <xdr:row>0</xdr:row>
      <xdr:rowOff>254277</xdr:rowOff>
    </xdr:from>
    <xdr:to>
      <xdr:col>20</xdr:col>
      <xdr:colOff>1145900</xdr:colOff>
      <xdr:row>0</xdr:row>
      <xdr:rowOff>903070</xdr:rowOff>
    </xdr:to>
    <xdr:pic>
      <xdr:nvPicPr>
        <xdr:cNvPr id="3" name="Imagen 2" descr="http://www.minambiente.gov.co/images/recursos-rediseno/escudo-ministerio.png">
          <a:extLst>
            <a:ext uri="{FF2B5EF4-FFF2-40B4-BE49-F238E27FC236}">
              <a16:creationId xmlns:a16="http://schemas.microsoft.com/office/drawing/2014/main" id="{F16D8F62-A4AA-40EF-8047-6D6F0245B6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39500" y="254277"/>
          <a:ext cx="3298550"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607393</xdr:colOff>
      <xdr:row>8</xdr:row>
      <xdr:rowOff>0</xdr:rowOff>
    </xdr:from>
    <xdr:to>
      <xdr:col>27</xdr:col>
      <xdr:colOff>721279</xdr:colOff>
      <xdr:row>8</xdr:row>
      <xdr:rowOff>5567</xdr:rowOff>
    </xdr:to>
    <xdr:pic>
      <xdr:nvPicPr>
        <xdr:cNvPr id="2" name="0 Imagen">
          <a:extLst>
            <a:ext uri="{FF2B5EF4-FFF2-40B4-BE49-F238E27FC236}">
              <a16:creationId xmlns:a16="http://schemas.microsoft.com/office/drawing/2014/main" id="{414E8453-EC26-4042-83FB-815D65B4D1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21713" y="3924300"/>
          <a:ext cx="113886" cy="5567"/>
        </a:xfrm>
        <a:prstGeom prst="rect">
          <a:avLst/>
        </a:prstGeom>
      </xdr:spPr>
    </xdr:pic>
    <xdr:clientData/>
  </xdr:twoCellAnchor>
  <xdr:twoCellAnchor>
    <xdr:from>
      <xdr:col>28</xdr:col>
      <xdr:colOff>62583</xdr:colOff>
      <xdr:row>3</xdr:row>
      <xdr:rowOff>372717</xdr:rowOff>
    </xdr:from>
    <xdr:to>
      <xdr:col>28</xdr:col>
      <xdr:colOff>2854463</xdr:colOff>
      <xdr:row>3</xdr:row>
      <xdr:rowOff>1220304</xdr:rowOff>
    </xdr:to>
    <xdr:pic>
      <xdr:nvPicPr>
        <xdr:cNvPr id="3" name="18 Imagen" descr="logo calidad MADS 2">
          <a:extLst>
            <a:ext uri="{FF2B5EF4-FFF2-40B4-BE49-F238E27FC236}">
              <a16:creationId xmlns:a16="http://schemas.microsoft.com/office/drawing/2014/main" id="{174ECBCC-AB09-4402-B348-DF78CFB0A3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83883" y="906117"/>
          <a:ext cx="2791880" cy="847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303696</xdr:colOff>
      <xdr:row>3</xdr:row>
      <xdr:rowOff>317500</xdr:rowOff>
    </xdr:from>
    <xdr:to>
      <xdr:col>1</xdr:col>
      <xdr:colOff>3524250</xdr:colOff>
      <xdr:row>3</xdr:row>
      <xdr:rowOff>1347107</xdr:rowOff>
    </xdr:to>
    <xdr:pic>
      <xdr:nvPicPr>
        <xdr:cNvPr id="4" name="Imagen 3" descr="cid:image001.png@01D5965C.18A5E2E0">
          <a:extLst>
            <a:ext uri="{FF2B5EF4-FFF2-40B4-BE49-F238E27FC236}">
              <a16:creationId xmlns:a16="http://schemas.microsoft.com/office/drawing/2014/main" id="{0D7DABAC-35D6-47CC-9B1C-B79D88FE35A9}"/>
            </a:ext>
          </a:extLst>
        </xdr:cNvPr>
        <xdr:cNvPicPr/>
      </xdr:nvPicPr>
      <xdr:blipFill rotWithShape="1">
        <a:blip xmlns:r="http://schemas.openxmlformats.org/officeDocument/2006/relationships" r:embed="rId3" r:link="rId4">
          <a:extLst>
            <a:ext uri="{28A0092B-C50C-407E-A947-70E740481C1C}">
              <a14:useLocalDpi xmlns:a14="http://schemas.microsoft.com/office/drawing/2010/main" val="0"/>
            </a:ext>
          </a:extLst>
        </a:blip>
        <a:srcRect r="41243"/>
        <a:stretch>
          <a:fillRect/>
        </a:stretch>
      </xdr:blipFill>
      <xdr:spPr bwMode="auto">
        <a:xfrm>
          <a:off x="448476" y="850900"/>
          <a:ext cx="3220554" cy="1029607"/>
        </a:xfrm>
        <a:prstGeom prst="rect">
          <a:avLst/>
        </a:prstGeom>
        <a:noFill/>
        <a:ln>
          <a:noFill/>
        </a:ln>
      </xdr:spPr>
    </xdr:pic>
    <xdr:clientData/>
  </xdr:twoCellAnchor>
  <xdr:twoCellAnchor editAs="oneCell">
    <xdr:from>
      <xdr:col>24</xdr:col>
      <xdr:colOff>1787269</xdr:colOff>
      <xdr:row>3</xdr:row>
      <xdr:rowOff>126605</xdr:rowOff>
    </xdr:from>
    <xdr:to>
      <xdr:col>25</xdr:col>
      <xdr:colOff>707571</xdr:colOff>
      <xdr:row>3</xdr:row>
      <xdr:rowOff>1478872</xdr:rowOff>
    </xdr:to>
    <xdr:pic>
      <xdr:nvPicPr>
        <xdr:cNvPr id="5" name="4 Imagen" descr="logomembrete.jpg">
          <a:extLst>
            <a:ext uri="{FF2B5EF4-FFF2-40B4-BE49-F238E27FC236}">
              <a16:creationId xmlns:a16="http://schemas.microsoft.com/office/drawing/2014/main" id="{129ACB36-AC17-4651-A65F-99E32D8C7F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183669" y="660005"/>
          <a:ext cx="726242" cy="1352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27</xdr:col>
      <xdr:colOff>607393</xdr:colOff>
      <xdr:row>65</xdr:row>
      <xdr:rowOff>0</xdr:rowOff>
    </xdr:from>
    <xdr:ext cx="113886" cy="5567"/>
    <xdr:pic>
      <xdr:nvPicPr>
        <xdr:cNvPr id="6" name="0 Imagen">
          <a:extLst>
            <a:ext uri="{FF2B5EF4-FFF2-40B4-BE49-F238E27FC236}">
              <a16:creationId xmlns:a16="http://schemas.microsoft.com/office/drawing/2014/main" id="{6984A554-6AEB-4674-9C8F-72F2C6747A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21713" y="74378820"/>
          <a:ext cx="113886" cy="556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385082</xdr:colOff>
      <xdr:row>0</xdr:row>
      <xdr:rowOff>23132</xdr:rowOff>
    </xdr:from>
    <xdr:to>
      <xdr:col>11</xdr:col>
      <xdr:colOff>628650</xdr:colOff>
      <xdr:row>0</xdr:row>
      <xdr:rowOff>1089932</xdr:rowOff>
    </xdr:to>
    <xdr:pic>
      <xdr:nvPicPr>
        <xdr:cNvPr id="2" name="4 Imagen" descr="logomembrete.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132"/>
          <a:ext cx="6286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74544</xdr:colOff>
      <xdr:row>0</xdr:row>
      <xdr:rowOff>273327</xdr:rowOff>
    </xdr:from>
    <xdr:to>
      <xdr:col>20</xdr:col>
      <xdr:colOff>1244</xdr:colOff>
      <xdr:row>0</xdr:row>
      <xdr:rowOff>922120</xdr:rowOff>
    </xdr:to>
    <xdr:pic>
      <xdr:nvPicPr>
        <xdr:cNvPr id="5" name="Imagen 4" descr="http://www.minambiente.gov.co/images/recursos-rediseno/escudo-ministerio.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19761" y="273327"/>
          <a:ext cx="3302692" cy="64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STAD&#205;STICA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DIANA\Downloads\Propuesta%20Indicadores%20Nacionales%20ODS_Validaci&#243;n%20consolidada_final_28092016_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sheetName val="Versión final"/>
      <sheetName val="Posconflicto"/>
      <sheetName val="OD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439D-E1C2-477F-A071-8E861F9B9CBD}">
  <sheetPr codeName="Sheet1">
    <pageSetUpPr fitToPage="1"/>
  </sheetPr>
  <dimension ref="A4:AK94"/>
  <sheetViews>
    <sheetView topLeftCell="A32" zoomScaleNormal="100" workbookViewId="0">
      <selection activeCell="A32" sqref="A32"/>
    </sheetView>
  </sheetViews>
  <sheetFormatPr baseColWidth="10" defaultColWidth="9.75" defaultRowHeight="12.75" x14ac:dyDescent="0.2"/>
  <cols>
    <col min="1" max="1" width="1.875" style="290" customWidth="1"/>
    <col min="2" max="2" width="33.75" style="290" customWidth="1"/>
    <col min="3" max="3" width="21.75" style="290" customWidth="1"/>
    <col min="4" max="4" width="25.75" style="290" customWidth="1"/>
    <col min="5" max="5" width="28.75" style="290" customWidth="1"/>
    <col min="6" max="6" width="25.75" style="290" customWidth="1"/>
    <col min="7" max="9" width="17.125" style="290" customWidth="1"/>
    <col min="10" max="10" width="25.75" style="290" customWidth="1"/>
    <col min="11" max="11" width="5.5" style="290" customWidth="1"/>
    <col min="12" max="12" width="15.25" style="290" customWidth="1"/>
    <col min="13" max="13" width="51.75" style="290" customWidth="1"/>
    <col min="14" max="17" width="17.125" style="290" customWidth="1"/>
    <col min="18" max="18" width="21.875" style="290" customWidth="1"/>
    <col min="19" max="23" width="19.875" style="290" customWidth="1"/>
    <col min="24" max="24" width="22.5" style="290" customWidth="1"/>
    <col min="25" max="25" width="22.125" style="290" customWidth="1"/>
    <col min="26" max="26" width="27.25" style="290" customWidth="1"/>
    <col min="27" max="28" width="33.375" style="290" customWidth="1"/>
    <col min="29" max="29" width="50.75" style="290" customWidth="1"/>
    <col min="30" max="30" width="45.125" style="290" customWidth="1"/>
    <col min="31" max="16384" width="9.75" style="290"/>
  </cols>
  <sheetData>
    <row r="4" spans="1:30" ht="60" customHeight="1" x14ac:dyDescent="0.2">
      <c r="B4" s="487" t="s">
        <v>486</v>
      </c>
      <c r="C4" s="488" t="s">
        <v>561</v>
      </c>
      <c r="D4" s="488"/>
      <c r="E4" s="488"/>
      <c r="F4" s="488"/>
      <c r="G4" s="488"/>
      <c r="H4" s="488"/>
      <c r="I4" s="488"/>
      <c r="J4" s="488"/>
      <c r="K4" s="488"/>
      <c r="L4" s="488"/>
      <c r="M4" s="488"/>
      <c r="N4" s="488"/>
      <c r="O4" s="488"/>
      <c r="P4" s="488"/>
      <c r="Q4" s="488"/>
      <c r="R4" s="488"/>
      <c r="S4" s="488"/>
      <c r="T4" s="488"/>
      <c r="U4" s="488"/>
      <c r="V4" s="488"/>
      <c r="W4" s="488"/>
      <c r="X4" s="488"/>
      <c r="Y4" s="488"/>
      <c r="Z4" s="489"/>
      <c r="AA4" s="490"/>
      <c r="AB4" s="490"/>
      <c r="AC4" s="490"/>
      <c r="AD4" s="491"/>
    </row>
    <row r="5" spans="1:30" ht="17.25" customHeight="1" thickBot="1" x14ac:dyDescent="0.25">
      <c r="B5" s="487"/>
      <c r="C5" s="495" t="s">
        <v>487</v>
      </c>
      <c r="D5" s="496"/>
      <c r="E5" s="496"/>
      <c r="F5" s="496"/>
      <c r="G5" s="496"/>
      <c r="H5" s="496"/>
      <c r="I5" s="496"/>
      <c r="J5" s="496"/>
      <c r="K5" s="496"/>
      <c r="L5" s="496"/>
      <c r="M5" s="496"/>
      <c r="N5" s="496"/>
      <c r="O5" s="496"/>
      <c r="P5" s="496"/>
      <c r="Q5" s="496"/>
      <c r="R5" s="496"/>
      <c r="S5" s="496"/>
      <c r="T5" s="496"/>
      <c r="U5" s="496"/>
      <c r="V5" s="496"/>
      <c r="W5" s="496"/>
      <c r="X5" s="496"/>
      <c r="Y5" s="496"/>
      <c r="Z5" s="492"/>
      <c r="AA5" s="493"/>
      <c r="AB5" s="493"/>
      <c r="AC5" s="493"/>
      <c r="AD5" s="494"/>
    </row>
    <row r="6" spans="1:30" ht="17.25" customHeight="1" x14ac:dyDescent="0.2">
      <c r="A6" s="291"/>
      <c r="B6" s="292" t="s">
        <v>488</v>
      </c>
      <c r="C6" s="482" t="s">
        <v>489</v>
      </c>
      <c r="D6" s="497"/>
      <c r="E6" s="497"/>
      <c r="F6" s="497"/>
      <c r="G6" s="497"/>
      <c r="H6" s="497"/>
      <c r="I6" s="497"/>
      <c r="J6" s="497"/>
      <c r="K6" s="497"/>
      <c r="L6" s="497"/>
      <c r="M6" s="497"/>
      <c r="N6" s="497"/>
      <c r="O6" s="497"/>
      <c r="P6" s="497"/>
      <c r="Q6" s="497"/>
      <c r="R6" s="497"/>
      <c r="S6" s="497"/>
      <c r="T6" s="497"/>
      <c r="U6" s="497"/>
      <c r="V6" s="497"/>
      <c r="W6" s="497"/>
      <c r="X6" s="497"/>
      <c r="Y6" s="497"/>
      <c r="Z6" s="498" t="s">
        <v>490</v>
      </c>
      <c r="AA6" s="498"/>
      <c r="AB6" s="498"/>
      <c r="AC6" s="498"/>
      <c r="AD6" s="499"/>
    </row>
    <row r="7" spans="1:30" ht="5.0999999999999996" customHeight="1" x14ac:dyDescent="0.2">
      <c r="A7" s="293"/>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row>
    <row r="8" spans="1:30" ht="40.5" customHeight="1" x14ac:dyDescent="0.2">
      <c r="B8" s="294" t="s">
        <v>62</v>
      </c>
      <c r="C8" s="501" t="s">
        <v>63</v>
      </c>
      <c r="D8" s="501"/>
      <c r="E8" s="501"/>
      <c r="F8" s="501"/>
      <c r="G8" s="501"/>
      <c r="H8" s="501"/>
      <c r="I8" s="501"/>
      <c r="J8" s="501"/>
      <c r="K8" s="501"/>
      <c r="L8" s="501"/>
      <c r="M8" s="501"/>
      <c r="N8" s="501"/>
      <c r="O8" s="501"/>
      <c r="P8" s="501"/>
      <c r="Q8" s="501"/>
      <c r="R8" s="501"/>
      <c r="S8" s="501"/>
      <c r="T8" s="501"/>
      <c r="U8" s="501"/>
      <c r="V8" s="501"/>
      <c r="W8" s="501"/>
      <c r="X8" s="501"/>
      <c r="Y8" s="501"/>
      <c r="Z8" s="295" t="s">
        <v>64</v>
      </c>
      <c r="AA8" s="348">
        <v>2022</v>
      </c>
      <c r="AB8" s="353"/>
      <c r="AC8" s="296"/>
      <c r="AD8" s="297"/>
    </row>
    <row r="9" spans="1:30" ht="40.5" customHeight="1" x14ac:dyDescent="0.2">
      <c r="B9" s="298" t="s">
        <v>65</v>
      </c>
      <c r="C9" s="501" t="s">
        <v>491</v>
      </c>
      <c r="D9" s="501"/>
      <c r="E9" s="501"/>
      <c r="F9" s="501"/>
      <c r="G9" s="501"/>
      <c r="H9" s="501"/>
      <c r="I9" s="501"/>
      <c r="J9" s="501"/>
      <c r="K9" s="501"/>
      <c r="L9" s="501"/>
      <c r="M9" s="501"/>
      <c r="N9" s="501"/>
      <c r="O9" s="501"/>
      <c r="P9" s="501"/>
      <c r="Q9" s="501"/>
      <c r="R9" s="501"/>
      <c r="S9" s="501"/>
      <c r="T9" s="501"/>
      <c r="U9" s="501"/>
      <c r="V9" s="501"/>
      <c r="W9" s="501"/>
      <c r="X9" s="501"/>
      <c r="Y9" s="501"/>
      <c r="Z9" s="295" t="s">
        <v>66</v>
      </c>
      <c r="AA9" s="353"/>
      <c r="AB9" s="353"/>
      <c r="AC9" s="296" t="s">
        <v>67</v>
      </c>
      <c r="AD9" s="299">
        <v>6730385932</v>
      </c>
    </row>
    <row r="10" spans="1:30" ht="37.5" customHeight="1" x14ac:dyDescent="0.2">
      <c r="B10" s="294" t="s">
        <v>68</v>
      </c>
      <c r="C10" s="502" t="s">
        <v>69</v>
      </c>
      <c r="D10" s="503"/>
      <c r="E10" s="503"/>
      <c r="F10" s="503"/>
      <c r="G10" s="503"/>
      <c r="H10" s="503"/>
      <c r="I10" s="503"/>
      <c r="J10" s="503"/>
      <c r="K10" s="503"/>
      <c r="L10" s="503"/>
      <c r="M10" s="503"/>
      <c r="N10" s="503"/>
      <c r="O10" s="503"/>
      <c r="P10" s="503"/>
      <c r="Q10" s="503"/>
      <c r="R10" s="503"/>
      <c r="S10" s="503"/>
      <c r="T10" s="503"/>
      <c r="U10" s="503"/>
      <c r="V10" s="503"/>
      <c r="W10" s="503"/>
      <c r="X10" s="503"/>
      <c r="Y10" s="504"/>
      <c r="Z10" s="295" t="s">
        <v>70</v>
      </c>
      <c r="AA10" s="295"/>
      <c r="AB10" s="295"/>
      <c r="AC10" s="295"/>
      <c r="AD10" s="300"/>
    </row>
    <row r="11" spans="1:30" ht="67.5" customHeight="1" x14ac:dyDescent="0.2">
      <c r="B11" s="349"/>
      <c r="C11" s="484" t="s">
        <v>492</v>
      </c>
      <c r="D11" s="484"/>
      <c r="E11" s="484"/>
      <c r="F11" s="484"/>
      <c r="G11" s="484" t="s">
        <v>493</v>
      </c>
      <c r="H11" s="505"/>
      <c r="I11" s="505"/>
      <c r="J11" s="505"/>
      <c r="K11" s="505"/>
      <c r="L11" s="505"/>
      <c r="M11" s="505"/>
      <c r="N11" s="484" t="s">
        <v>494</v>
      </c>
      <c r="O11" s="485"/>
      <c r="P11" s="485"/>
      <c r="Q11" s="485"/>
      <c r="R11" s="484" t="s">
        <v>495</v>
      </c>
      <c r="S11" s="484"/>
      <c r="T11" s="485"/>
      <c r="U11" s="485"/>
      <c r="V11" s="485"/>
      <c r="W11" s="485"/>
      <c r="X11" s="484" t="s">
        <v>496</v>
      </c>
      <c r="Y11" s="484"/>
      <c r="Z11" s="484" t="s">
        <v>497</v>
      </c>
      <c r="AA11" s="484"/>
      <c r="AB11" s="485"/>
      <c r="AC11" s="349" t="s">
        <v>498</v>
      </c>
      <c r="AD11" s="482" t="s">
        <v>78</v>
      </c>
    </row>
    <row r="12" spans="1:30" ht="48" customHeight="1" x14ac:dyDescent="0.2">
      <c r="B12" s="483" t="s">
        <v>79</v>
      </c>
      <c r="C12" s="484" t="s">
        <v>80</v>
      </c>
      <c r="D12" s="484" t="s">
        <v>81</v>
      </c>
      <c r="E12" s="484" t="s">
        <v>82</v>
      </c>
      <c r="F12" s="484" t="s">
        <v>83</v>
      </c>
      <c r="G12" s="484" t="s">
        <v>499</v>
      </c>
      <c r="H12" s="484" t="s">
        <v>500</v>
      </c>
      <c r="I12" s="483" t="s">
        <v>33</v>
      </c>
      <c r="J12" s="484" t="s">
        <v>88</v>
      </c>
      <c r="K12" s="484" t="s">
        <v>84</v>
      </c>
      <c r="L12" s="484" t="s">
        <v>501</v>
      </c>
      <c r="M12" s="483" t="s">
        <v>502</v>
      </c>
      <c r="N12" s="484" t="s">
        <v>503</v>
      </c>
      <c r="O12" s="484" t="s">
        <v>504</v>
      </c>
      <c r="P12" s="484" t="s">
        <v>505</v>
      </c>
      <c r="Q12" s="484" t="s">
        <v>506</v>
      </c>
      <c r="R12" s="483" t="s">
        <v>93</v>
      </c>
      <c r="S12" s="483"/>
      <c r="T12" s="484" t="s">
        <v>507</v>
      </c>
      <c r="U12" s="485"/>
      <c r="V12" s="485"/>
      <c r="W12" s="485"/>
      <c r="X12" s="483" t="s">
        <v>94</v>
      </c>
      <c r="Y12" s="483"/>
      <c r="Z12" s="484" t="s">
        <v>508</v>
      </c>
      <c r="AA12" s="484" t="s">
        <v>97</v>
      </c>
      <c r="AB12" s="484" t="s">
        <v>564</v>
      </c>
      <c r="AC12" s="484" t="s">
        <v>98</v>
      </c>
      <c r="AD12" s="482"/>
    </row>
    <row r="13" spans="1:30" ht="60" customHeight="1" x14ac:dyDescent="0.2">
      <c r="B13" s="483"/>
      <c r="C13" s="484"/>
      <c r="D13" s="484"/>
      <c r="E13" s="484"/>
      <c r="F13" s="484"/>
      <c r="G13" s="484"/>
      <c r="H13" s="484"/>
      <c r="I13" s="483"/>
      <c r="J13" s="483"/>
      <c r="K13" s="484"/>
      <c r="L13" s="484"/>
      <c r="M13" s="483"/>
      <c r="N13" s="484"/>
      <c r="O13" s="484"/>
      <c r="P13" s="484"/>
      <c r="Q13" s="484"/>
      <c r="R13" s="349" t="s">
        <v>509</v>
      </c>
      <c r="S13" s="349" t="s">
        <v>100</v>
      </c>
      <c r="T13" s="349" t="s">
        <v>510</v>
      </c>
      <c r="U13" s="349" t="s">
        <v>511</v>
      </c>
      <c r="V13" s="349" t="s">
        <v>512</v>
      </c>
      <c r="W13" s="349" t="s">
        <v>513</v>
      </c>
      <c r="X13" s="349" t="s">
        <v>101</v>
      </c>
      <c r="Y13" s="349" t="s">
        <v>102</v>
      </c>
      <c r="Z13" s="484"/>
      <c r="AA13" s="484"/>
      <c r="AB13" s="484"/>
      <c r="AC13" s="484"/>
      <c r="AD13" s="482"/>
    </row>
    <row r="14" spans="1:30" s="359" customFormat="1" ht="57.75" customHeight="1" x14ac:dyDescent="0.25">
      <c r="B14" s="506" t="s">
        <v>514</v>
      </c>
      <c r="C14" s="506" t="s">
        <v>515</v>
      </c>
      <c r="D14" s="506" t="s">
        <v>516</v>
      </c>
      <c r="E14" s="506" t="s">
        <v>517</v>
      </c>
      <c r="F14" s="506" t="s">
        <v>262</v>
      </c>
      <c r="G14" s="506" t="s">
        <v>109</v>
      </c>
      <c r="H14" s="506" t="s">
        <v>110</v>
      </c>
      <c r="I14" s="506">
        <v>1</v>
      </c>
      <c r="J14" s="506" t="s">
        <v>518</v>
      </c>
      <c r="K14" s="360" t="s">
        <v>519</v>
      </c>
      <c r="L14" s="361">
        <v>0.2</v>
      </c>
      <c r="M14" s="362" t="s">
        <v>108</v>
      </c>
      <c r="N14" s="363">
        <v>0.2</v>
      </c>
      <c r="O14" s="363">
        <v>0.5</v>
      </c>
      <c r="P14" s="363">
        <v>0.9</v>
      </c>
      <c r="Q14" s="363">
        <v>1</v>
      </c>
      <c r="R14" s="364">
        <v>1396386917</v>
      </c>
      <c r="S14" s="509">
        <f>SUM(R14:R22)</f>
        <v>2762067869</v>
      </c>
      <c r="T14" s="365">
        <f t="shared" ref="T14:W22" si="0">ROUND($R14*N14,0)</f>
        <v>279277383</v>
      </c>
      <c r="U14" s="365">
        <f t="shared" si="0"/>
        <v>698193459</v>
      </c>
      <c r="V14" s="365">
        <f t="shared" si="0"/>
        <v>1256748225</v>
      </c>
      <c r="W14" s="365">
        <f>ROUND($R14*Q14,0)</f>
        <v>1396386917</v>
      </c>
      <c r="X14" s="366">
        <v>0</v>
      </c>
      <c r="Y14" s="367">
        <v>0</v>
      </c>
      <c r="Z14" s="368">
        <v>0</v>
      </c>
      <c r="AA14" s="368"/>
      <c r="AB14" s="368">
        <f>L14*Z14</f>
        <v>0</v>
      </c>
      <c r="AC14" s="369"/>
      <c r="AD14" s="369"/>
    </row>
    <row r="15" spans="1:30" s="359" customFormat="1" ht="57.75" customHeight="1" x14ac:dyDescent="0.25">
      <c r="B15" s="507"/>
      <c r="C15" s="507"/>
      <c r="D15" s="507"/>
      <c r="E15" s="507"/>
      <c r="F15" s="507"/>
      <c r="G15" s="507"/>
      <c r="H15" s="507"/>
      <c r="I15" s="507"/>
      <c r="J15" s="507"/>
      <c r="K15" s="360" t="s">
        <v>520</v>
      </c>
      <c r="L15" s="361">
        <v>0.1</v>
      </c>
      <c r="M15" s="362" t="s">
        <v>120</v>
      </c>
      <c r="N15" s="363">
        <v>0.2</v>
      </c>
      <c r="O15" s="363">
        <v>0.5</v>
      </c>
      <c r="P15" s="363">
        <v>0.9</v>
      </c>
      <c r="Q15" s="363">
        <v>1</v>
      </c>
      <c r="R15" s="364">
        <v>126348233</v>
      </c>
      <c r="S15" s="510"/>
      <c r="T15" s="365">
        <f t="shared" si="0"/>
        <v>25269647</v>
      </c>
      <c r="U15" s="365">
        <f t="shared" si="0"/>
        <v>63174117</v>
      </c>
      <c r="V15" s="365">
        <f t="shared" si="0"/>
        <v>113713410</v>
      </c>
      <c r="W15" s="365">
        <f t="shared" si="0"/>
        <v>126348233</v>
      </c>
      <c r="X15" s="370">
        <v>0</v>
      </c>
      <c r="Y15" s="367">
        <v>0</v>
      </c>
      <c r="Z15" s="368">
        <v>0</v>
      </c>
      <c r="AA15" s="368"/>
      <c r="AB15" s="371">
        <f t="shared" ref="AB15:AB22" si="1">L15*Z15</f>
        <v>0</v>
      </c>
      <c r="AC15" s="369"/>
      <c r="AD15" s="369"/>
    </row>
    <row r="16" spans="1:30" s="359" customFormat="1" ht="57.75" customHeight="1" x14ac:dyDescent="0.25">
      <c r="B16" s="507"/>
      <c r="C16" s="507"/>
      <c r="D16" s="507"/>
      <c r="E16" s="507"/>
      <c r="F16" s="507"/>
      <c r="G16" s="507"/>
      <c r="H16" s="507"/>
      <c r="I16" s="507"/>
      <c r="J16" s="507"/>
      <c r="K16" s="360" t="s">
        <v>521</v>
      </c>
      <c r="L16" s="361">
        <v>0.1</v>
      </c>
      <c r="M16" s="362" t="s">
        <v>123</v>
      </c>
      <c r="N16" s="363">
        <v>0.2</v>
      </c>
      <c r="O16" s="363">
        <v>0.5</v>
      </c>
      <c r="P16" s="363">
        <v>0.9</v>
      </c>
      <c r="Q16" s="363">
        <v>1</v>
      </c>
      <c r="R16" s="364">
        <v>117774971</v>
      </c>
      <c r="S16" s="510"/>
      <c r="T16" s="365">
        <f t="shared" si="0"/>
        <v>23554994</v>
      </c>
      <c r="U16" s="365">
        <f t="shared" si="0"/>
        <v>58887486</v>
      </c>
      <c r="V16" s="365">
        <f t="shared" si="0"/>
        <v>105997474</v>
      </c>
      <c r="W16" s="365">
        <f t="shared" si="0"/>
        <v>117774971</v>
      </c>
      <c r="X16" s="370">
        <v>0</v>
      </c>
      <c r="Y16" s="367">
        <v>0</v>
      </c>
      <c r="Z16" s="368">
        <v>0</v>
      </c>
      <c r="AA16" s="368"/>
      <c r="AB16" s="368">
        <f t="shared" si="1"/>
        <v>0</v>
      </c>
      <c r="AC16" s="369"/>
      <c r="AD16" s="369"/>
    </row>
    <row r="17" spans="2:30" s="359" customFormat="1" ht="56.25" customHeight="1" x14ac:dyDescent="0.25">
      <c r="B17" s="507"/>
      <c r="C17" s="507"/>
      <c r="D17" s="507"/>
      <c r="E17" s="507"/>
      <c r="F17" s="507"/>
      <c r="G17" s="507"/>
      <c r="H17" s="507"/>
      <c r="I17" s="507"/>
      <c r="J17" s="507"/>
      <c r="K17" s="360" t="s">
        <v>522</v>
      </c>
      <c r="L17" s="361">
        <v>0.1</v>
      </c>
      <c r="M17" s="372" t="s">
        <v>127</v>
      </c>
      <c r="N17" s="363">
        <v>0.2</v>
      </c>
      <c r="O17" s="363">
        <v>0.5</v>
      </c>
      <c r="P17" s="363">
        <v>0.9</v>
      </c>
      <c r="Q17" s="363">
        <v>1</v>
      </c>
      <c r="R17" s="364">
        <v>313000000</v>
      </c>
      <c r="S17" s="510"/>
      <c r="T17" s="365">
        <f t="shared" si="0"/>
        <v>62600000</v>
      </c>
      <c r="U17" s="365">
        <f t="shared" si="0"/>
        <v>156500000</v>
      </c>
      <c r="V17" s="365">
        <f t="shared" si="0"/>
        <v>281700000</v>
      </c>
      <c r="W17" s="365">
        <f t="shared" si="0"/>
        <v>313000000</v>
      </c>
      <c r="X17" s="370">
        <v>0</v>
      </c>
      <c r="Y17" s="367">
        <v>0</v>
      </c>
      <c r="Z17" s="368">
        <v>0</v>
      </c>
      <c r="AA17" s="368"/>
      <c r="AB17" s="368">
        <f t="shared" si="1"/>
        <v>0</v>
      </c>
      <c r="AC17" s="369"/>
      <c r="AD17" s="369"/>
    </row>
    <row r="18" spans="2:30" s="359" customFormat="1" ht="56.25" customHeight="1" x14ac:dyDescent="0.25">
      <c r="B18" s="507"/>
      <c r="C18" s="507"/>
      <c r="D18" s="507"/>
      <c r="E18" s="507"/>
      <c r="F18" s="507"/>
      <c r="G18" s="507"/>
      <c r="H18" s="507"/>
      <c r="I18" s="507"/>
      <c r="J18" s="507"/>
      <c r="K18" s="360" t="s">
        <v>523</v>
      </c>
      <c r="L18" s="361">
        <v>0.1</v>
      </c>
      <c r="M18" s="372" t="s">
        <v>130</v>
      </c>
      <c r="N18" s="363">
        <v>0.2</v>
      </c>
      <c r="O18" s="363">
        <v>0.5</v>
      </c>
      <c r="P18" s="363">
        <v>0.9</v>
      </c>
      <c r="Q18" s="363">
        <v>1</v>
      </c>
      <c r="R18" s="364">
        <v>65047551</v>
      </c>
      <c r="S18" s="510"/>
      <c r="T18" s="365">
        <f t="shared" si="0"/>
        <v>13009510</v>
      </c>
      <c r="U18" s="365">
        <f t="shared" si="0"/>
        <v>32523776</v>
      </c>
      <c r="V18" s="365">
        <f t="shared" si="0"/>
        <v>58542796</v>
      </c>
      <c r="W18" s="365">
        <f t="shared" si="0"/>
        <v>65047551</v>
      </c>
      <c r="X18" s="370">
        <v>0</v>
      </c>
      <c r="Y18" s="367">
        <v>0</v>
      </c>
      <c r="Z18" s="368">
        <v>0</v>
      </c>
      <c r="AA18" s="368"/>
      <c r="AB18" s="368">
        <f t="shared" si="1"/>
        <v>0</v>
      </c>
      <c r="AC18" s="369"/>
      <c r="AD18" s="369"/>
    </row>
    <row r="19" spans="2:30" s="359" customFormat="1" ht="56.25" customHeight="1" x14ac:dyDescent="0.25">
      <c r="B19" s="507"/>
      <c r="C19" s="507"/>
      <c r="D19" s="507"/>
      <c r="E19" s="507"/>
      <c r="F19" s="507"/>
      <c r="G19" s="507"/>
      <c r="H19" s="507"/>
      <c r="I19" s="507"/>
      <c r="J19" s="507"/>
      <c r="K19" s="360" t="s">
        <v>524</v>
      </c>
      <c r="L19" s="361">
        <v>0.1</v>
      </c>
      <c r="M19" s="372" t="s">
        <v>133</v>
      </c>
      <c r="N19" s="363">
        <v>0.2</v>
      </c>
      <c r="O19" s="363">
        <v>0.5</v>
      </c>
      <c r="P19" s="363">
        <v>0.9</v>
      </c>
      <c r="Q19" s="363">
        <v>1</v>
      </c>
      <c r="R19" s="364">
        <v>124360197</v>
      </c>
      <c r="S19" s="510"/>
      <c r="T19" s="365">
        <f t="shared" si="0"/>
        <v>24872039</v>
      </c>
      <c r="U19" s="365">
        <f t="shared" si="0"/>
        <v>62180099</v>
      </c>
      <c r="V19" s="365">
        <f t="shared" si="0"/>
        <v>111924177</v>
      </c>
      <c r="W19" s="365">
        <f t="shared" si="0"/>
        <v>124360197</v>
      </c>
      <c r="X19" s="370">
        <v>0</v>
      </c>
      <c r="Y19" s="367">
        <v>0</v>
      </c>
      <c r="Z19" s="368">
        <v>0</v>
      </c>
      <c r="AA19" s="368"/>
      <c r="AB19" s="368">
        <f t="shared" si="1"/>
        <v>0</v>
      </c>
      <c r="AC19" s="369"/>
      <c r="AD19" s="369"/>
    </row>
    <row r="20" spans="2:30" s="359" customFormat="1" ht="56.25" customHeight="1" x14ac:dyDescent="0.25">
      <c r="B20" s="507"/>
      <c r="C20" s="506" t="s">
        <v>138</v>
      </c>
      <c r="D20" s="507"/>
      <c r="E20" s="512" t="s">
        <v>140</v>
      </c>
      <c r="F20" s="512" t="s">
        <v>261</v>
      </c>
      <c r="G20" s="506" t="s">
        <v>143</v>
      </c>
      <c r="H20" s="506" t="s">
        <v>144</v>
      </c>
      <c r="I20" s="506">
        <v>1</v>
      </c>
      <c r="J20" s="506" t="s">
        <v>631</v>
      </c>
      <c r="K20" s="360" t="s">
        <v>525</v>
      </c>
      <c r="L20" s="361">
        <v>0.1</v>
      </c>
      <c r="M20" s="372" t="s">
        <v>142</v>
      </c>
      <c r="N20" s="363">
        <v>0.2</v>
      </c>
      <c r="O20" s="363">
        <v>0.5</v>
      </c>
      <c r="P20" s="363">
        <v>0.9</v>
      </c>
      <c r="Q20" s="363">
        <v>1</v>
      </c>
      <c r="R20" s="364">
        <v>65098025</v>
      </c>
      <c r="S20" s="510"/>
      <c r="T20" s="365">
        <f t="shared" si="0"/>
        <v>13019605</v>
      </c>
      <c r="U20" s="365">
        <f t="shared" si="0"/>
        <v>32549013</v>
      </c>
      <c r="V20" s="365">
        <f t="shared" si="0"/>
        <v>58588223</v>
      </c>
      <c r="W20" s="365">
        <f t="shared" si="0"/>
        <v>65098025</v>
      </c>
      <c r="X20" s="370">
        <v>0</v>
      </c>
      <c r="Y20" s="367">
        <v>0</v>
      </c>
      <c r="Z20" s="368">
        <v>0</v>
      </c>
      <c r="AA20" s="368"/>
      <c r="AB20" s="368">
        <f t="shared" si="1"/>
        <v>0</v>
      </c>
      <c r="AC20" s="369"/>
      <c r="AD20" s="369"/>
    </row>
    <row r="21" spans="2:30" s="359" customFormat="1" ht="56.25" customHeight="1" x14ac:dyDescent="0.25">
      <c r="B21" s="507"/>
      <c r="C21" s="507"/>
      <c r="D21" s="507"/>
      <c r="E21" s="513"/>
      <c r="F21" s="513"/>
      <c r="G21" s="507"/>
      <c r="H21" s="507"/>
      <c r="I21" s="507"/>
      <c r="J21" s="507"/>
      <c r="K21" s="360" t="s">
        <v>526</v>
      </c>
      <c r="L21" s="361">
        <v>0.1</v>
      </c>
      <c r="M21" s="372" t="s">
        <v>148</v>
      </c>
      <c r="N21" s="363">
        <v>0.2</v>
      </c>
      <c r="O21" s="363">
        <v>0.5</v>
      </c>
      <c r="P21" s="363">
        <v>0.9</v>
      </c>
      <c r="Q21" s="363">
        <v>1</v>
      </c>
      <c r="R21" s="364">
        <v>254051975</v>
      </c>
      <c r="S21" s="510"/>
      <c r="T21" s="365">
        <f t="shared" si="0"/>
        <v>50810395</v>
      </c>
      <c r="U21" s="365">
        <f t="shared" si="0"/>
        <v>127025988</v>
      </c>
      <c r="V21" s="365">
        <f t="shared" si="0"/>
        <v>228646778</v>
      </c>
      <c r="W21" s="365">
        <f t="shared" si="0"/>
        <v>254051975</v>
      </c>
      <c r="X21" s="370">
        <v>0</v>
      </c>
      <c r="Y21" s="367">
        <v>0</v>
      </c>
      <c r="Z21" s="368">
        <v>0</v>
      </c>
      <c r="AA21" s="368"/>
      <c r="AB21" s="368">
        <f t="shared" si="1"/>
        <v>0</v>
      </c>
      <c r="AC21" s="369"/>
      <c r="AD21" s="369"/>
    </row>
    <row r="22" spans="2:30" s="359" customFormat="1" ht="70.900000000000006" customHeight="1" x14ac:dyDescent="0.25">
      <c r="B22" s="508"/>
      <c r="C22" s="508"/>
      <c r="D22" s="508"/>
      <c r="E22" s="514"/>
      <c r="F22" s="514"/>
      <c r="G22" s="508"/>
      <c r="H22" s="508"/>
      <c r="I22" s="508"/>
      <c r="J22" s="508"/>
      <c r="K22" s="360" t="s">
        <v>527</v>
      </c>
      <c r="L22" s="361">
        <v>0.1</v>
      </c>
      <c r="M22" s="372" t="s">
        <v>528</v>
      </c>
      <c r="N22" s="363">
        <v>0.2</v>
      </c>
      <c r="O22" s="363">
        <v>0.5</v>
      </c>
      <c r="P22" s="363">
        <v>0.9</v>
      </c>
      <c r="Q22" s="363">
        <v>1</v>
      </c>
      <c r="R22" s="364">
        <v>300000000</v>
      </c>
      <c r="S22" s="511"/>
      <c r="T22" s="365">
        <f t="shared" si="0"/>
        <v>60000000</v>
      </c>
      <c r="U22" s="365">
        <f t="shared" si="0"/>
        <v>150000000</v>
      </c>
      <c r="V22" s="365">
        <f t="shared" si="0"/>
        <v>270000000</v>
      </c>
      <c r="W22" s="365">
        <f t="shared" si="0"/>
        <v>300000000</v>
      </c>
      <c r="X22" s="370">
        <v>0</v>
      </c>
      <c r="Y22" s="367">
        <v>0</v>
      </c>
      <c r="Z22" s="368">
        <v>0</v>
      </c>
      <c r="AA22" s="368"/>
      <c r="AB22" s="368">
        <f t="shared" si="1"/>
        <v>0</v>
      </c>
      <c r="AC22" s="369"/>
      <c r="AD22" s="369"/>
    </row>
    <row r="23" spans="2:30" s="359" customFormat="1" ht="56.25" customHeight="1" x14ac:dyDescent="0.25">
      <c r="B23" s="373"/>
      <c r="C23" s="374"/>
      <c r="D23" s="373"/>
      <c r="E23" s="373"/>
      <c r="F23" s="373"/>
      <c r="G23" s="373"/>
      <c r="H23" s="373"/>
      <c r="I23" s="373"/>
      <c r="J23" s="373"/>
      <c r="K23" s="373"/>
      <c r="L23" s="375">
        <f>SUM(L14:L22)</f>
        <v>0.99999999999999989</v>
      </c>
      <c r="M23" s="372"/>
      <c r="N23" s="363"/>
      <c r="O23" s="376"/>
      <c r="P23" s="363"/>
      <c r="Q23" s="376"/>
      <c r="R23" s="377"/>
      <c r="S23" s="378"/>
      <c r="T23" s="379">
        <f>SUM(T14:T22)</f>
        <v>552413573</v>
      </c>
      <c r="U23" s="379">
        <f t="shared" ref="U23:W23" si="2">SUM(U14:U22)</f>
        <v>1381033938</v>
      </c>
      <c r="V23" s="379">
        <f t="shared" si="2"/>
        <v>2485861083</v>
      </c>
      <c r="W23" s="379">
        <f t="shared" si="2"/>
        <v>2762067869</v>
      </c>
      <c r="X23" s="380">
        <f>SUM(X19:X22)</f>
        <v>0</v>
      </c>
      <c r="Y23" s="380">
        <f>SUM(Y19:Y22)</f>
        <v>0</v>
      </c>
      <c r="Z23" s="368"/>
      <c r="AA23" s="368"/>
      <c r="AB23" s="381">
        <f>SUM(AB19:AB22)</f>
        <v>0</v>
      </c>
      <c r="AC23" s="369"/>
      <c r="AD23" s="369"/>
    </row>
    <row r="24" spans="2:30" s="387" customFormat="1" ht="33.75" customHeight="1" x14ac:dyDescent="0.25">
      <c r="B24" s="483" t="s">
        <v>150</v>
      </c>
      <c r="C24" s="484" t="s">
        <v>80</v>
      </c>
      <c r="D24" s="484" t="s">
        <v>81</v>
      </c>
      <c r="E24" s="484" t="s">
        <v>82</v>
      </c>
      <c r="F24" s="484" t="s">
        <v>83</v>
      </c>
      <c r="G24" s="484" t="s">
        <v>86</v>
      </c>
      <c r="H24" s="484" t="s">
        <v>87</v>
      </c>
      <c r="I24" s="483" t="s">
        <v>33</v>
      </c>
      <c r="J24" s="484" t="s">
        <v>88</v>
      </c>
      <c r="K24" s="484" t="s">
        <v>84</v>
      </c>
      <c r="L24" s="484" t="s">
        <v>501</v>
      </c>
      <c r="M24" s="483" t="s">
        <v>502</v>
      </c>
      <c r="N24" s="484" t="s">
        <v>503</v>
      </c>
      <c r="O24" s="484" t="s">
        <v>504</v>
      </c>
      <c r="P24" s="484" t="s">
        <v>505</v>
      </c>
      <c r="Q24" s="484" t="s">
        <v>506</v>
      </c>
      <c r="R24" s="483" t="s">
        <v>93</v>
      </c>
      <c r="S24" s="483"/>
      <c r="T24" s="484" t="s">
        <v>507</v>
      </c>
      <c r="U24" s="485"/>
      <c r="V24" s="485"/>
      <c r="W24" s="485"/>
      <c r="X24" s="483" t="s">
        <v>94</v>
      </c>
      <c r="Y24" s="483"/>
      <c r="Z24" s="484" t="s">
        <v>508</v>
      </c>
      <c r="AA24" s="484" t="s">
        <v>97</v>
      </c>
      <c r="AB24" s="484" t="s">
        <v>564</v>
      </c>
      <c r="AC24" s="484" t="s">
        <v>98</v>
      </c>
      <c r="AD24" s="515" t="s">
        <v>78</v>
      </c>
    </row>
    <row r="25" spans="2:30" s="387" customFormat="1" ht="70.5" customHeight="1" x14ac:dyDescent="0.25">
      <c r="B25" s="483"/>
      <c r="C25" s="484"/>
      <c r="D25" s="484"/>
      <c r="E25" s="484"/>
      <c r="F25" s="484"/>
      <c r="G25" s="484"/>
      <c r="H25" s="484"/>
      <c r="I25" s="483"/>
      <c r="J25" s="483"/>
      <c r="K25" s="484"/>
      <c r="L25" s="484"/>
      <c r="M25" s="483"/>
      <c r="N25" s="484"/>
      <c r="O25" s="484"/>
      <c r="P25" s="484"/>
      <c r="Q25" s="484"/>
      <c r="R25" s="349" t="s">
        <v>509</v>
      </c>
      <c r="S25" s="349" t="s">
        <v>100</v>
      </c>
      <c r="T25" s="349" t="s">
        <v>510</v>
      </c>
      <c r="U25" s="349" t="s">
        <v>511</v>
      </c>
      <c r="V25" s="349" t="s">
        <v>512</v>
      </c>
      <c r="W25" s="349" t="s">
        <v>513</v>
      </c>
      <c r="X25" s="349" t="s">
        <v>101</v>
      </c>
      <c r="Y25" s="349" t="s">
        <v>102</v>
      </c>
      <c r="Z25" s="484"/>
      <c r="AA25" s="484"/>
      <c r="AB25" s="484"/>
      <c r="AC25" s="484"/>
      <c r="AD25" s="516"/>
    </row>
    <row r="26" spans="2:30" s="359" customFormat="1" ht="57.75" customHeight="1" x14ac:dyDescent="0.25">
      <c r="B26" s="521" t="s">
        <v>151</v>
      </c>
      <c r="C26" s="506" t="s">
        <v>152</v>
      </c>
      <c r="D26" s="521" t="s">
        <v>529</v>
      </c>
      <c r="E26" s="506" t="s">
        <v>154</v>
      </c>
      <c r="F26" s="506" t="s">
        <v>263</v>
      </c>
      <c r="G26" s="521" t="s">
        <v>562</v>
      </c>
      <c r="H26" s="521" t="s">
        <v>158</v>
      </c>
      <c r="I26" s="521">
        <v>10</v>
      </c>
      <c r="J26" s="506" t="s">
        <v>563</v>
      </c>
      <c r="K26" s="360" t="s">
        <v>530</v>
      </c>
      <c r="L26" s="361">
        <v>0.15</v>
      </c>
      <c r="M26" s="362" t="s">
        <v>161</v>
      </c>
      <c r="N26" s="363">
        <v>0.2</v>
      </c>
      <c r="O26" s="363">
        <v>0.5</v>
      </c>
      <c r="P26" s="363">
        <v>0.9</v>
      </c>
      <c r="Q26" s="363">
        <v>1</v>
      </c>
      <c r="R26" s="382">
        <f>88174302+226271312</f>
        <v>314445614</v>
      </c>
      <c r="S26" s="517">
        <f>SUM(R26:R33)</f>
        <v>1816234337</v>
      </c>
      <c r="T26" s="365">
        <f t="shared" ref="T26:W33" si="3">ROUND($R26*N26,0)</f>
        <v>62889123</v>
      </c>
      <c r="U26" s="365">
        <f t="shared" si="3"/>
        <v>157222807</v>
      </c>
      <c r="V26" s="365">
        <f t="shared" si="3"/>
        <v>283001053</v>
      </c>
      <c r="W26" s="365">
        <f t="shared" si="3"/>
        <v>314445614</v>
      </c>
      <c r="X26" s="377">
        <v>0</v>
      </c>
      <c r="Y26" s="367">
        <v>0</v>
      </c>
      <c r="Z26" s="368">
        <v>0</v>
      </c>
      <c r="AA26" s="383"/>
      <c r="AB26" s="368">
        <f>L26*Z26</f>
        <v>0</v>
      </c>
      <c r="AC26" s="369"/>
      <c r="AD26" s="369"/>
    </row>
    <row r="27" spans="2:30" s="359" customFormat="1" ht="57.75" customHeight="1" x14ac:dyDescent="0.25">
      <c r="B27" s="521"/>
      <c r="C27" s="507"/>
      <c r="D27" s="521"/>
      <c r="E27" s="507"/>
      <c r="F27" s="507"/>
      <c r="G27" s="521"/>
      <c r="H27" s="521"/>
      <c r="I27" s="521"/>
      <c r="J27" s="507"/>
      <c r="K27" s="360" t="s">
        <v>163</v>
      </c>
      <c r="L27" s="361">
        <v>0.15</v>
      </c>
      <c r="M27" s="362" t="s">
        <v>274</v>
      </c>
      <c r="N27" s="363">
        <v>0.2</v>
      </c>
      <c r="O27" s="363">
        <v>0.5</v>
      </c>
      <c r="P27" s="363">
        <v>0.9</v>
      </c>
      <c r="Q27" s="363">
        <v>1</v>
      </c>
      <c r="R27" s="382">
        <f>62314551+63000000</f>
        <v>125314551</v>
      </c>
      <c r="S27" s="517"/>
      <c r="T27" s="365">
        <f t="shared" si="3"/>
        <v>25062910</v>
      </c>
      <c r="U27" s="365">
        <f t="shared" si="3"/>
        <v>62657276</v>
      </c>
      <c r="V27" s="365">
        <f t="shared" si="3"/>
        <v>112783096</v>
      </c>
      <c r="W27" s="365">
        <f t="shared" si="3"/>
        <v>125314551</v>
      </c>
      <c r="X27" s="377">
        <v>0</v>
      </c>
      <c r="Y27" s="367">
        <v>0</v>
      </c>
      <c r="Z27" s="368">
        <v>0</v>
      </c>
      <c r="AA27" s="383"/>
      <c r="AB27" s="368">
        <f t="shared" ref="AB27:AB33" si="4">L27*Z27</f>
        <v>0</v>
      </c>
      <c r="AC27" s="369"/>
      <c r="AD27" s="369"/>
    </row>
    <row r="28" spans="2:30" s="359" customFormat="1" ht="57.75" customHeight="1" x14ac:dyDescent="0.25">
      <c r="B28" s="521"/>
      <c r="C28" s="508"/>
      <c r="D28" s="522"/>
      <c r="E28" s="508"/>
      <c r="F28" s="508"/>
      <c r="G28" s="521"/>
      <c r="H28" s="521"/>
      <c r="I28" s="521"/>
      <c r="J28" s="507"/>
      <c r="K28" s="360" t="s">
        <v>531</v>
      </c>
      <c r="L28" s="361">
        <v>0.1</v>
      </c>
      <c r="M28" s="362" t="s">
        <v>166</v>
      </c>
      <c r="N28" s="363">
        <v>0.2</v>
      </c>
      <c r="O28" s="363">
        <v>0.5</v>
      </c>
      <c r="P28" s="363">
        <v>0.9</v>
      </c>
      <c r="Q28" s="363">
        <v>1</v>
      </c>
      <c r="R28" s="382">
        <v>62408768</v>
      </c>
      <c r="S28" s="517"/>
      <c r="T28" s="365">
        <f t="shared" si="3"/>
        <v>12481754</v>
      </c>
      <c r="U28" s="365">
        <f t="shared" si="3"/>
        <v>31204384</v>
      </c>
      <c r="V28" s="365">
        <f t="shared" si="3"/>
        <v>56167891</v>
      </c>
      <c r="W28" s="365">
        <f t="shared" si="3"/>
        <v>62408768</v>
      </c>
      <c r="X28" s="377">
        <v>0</v>
      </c>
      <c r="Y28" s="367">
        <v>0</v>
      </c>
      <c r="Z28" s="368">
        <v>0</v>
      </c>
      <c r="AA28" s="383"/>
      <c r="AB28" s="368">
        <f t="shared" si="4"/>
        <v>0</v>
      </c>
      <c r="AC28" s="369"/>
      <c r="AD28" s="369"/>
    </row>
    <row r="29" spans="2:30" s="359" customFormat="1" ht="57.75" customHeight="1" x14ac:dyDescent="0.25">
      <c r="B29" s="521"/>
      <c r="C29" s="506" t="s">
        <v>169</v>
      </c>
      <c r="D29" s="522"/>
      <c r="E29" s="518" t="s">
        <v>532</v>
      </c>
      <c r="F29" s="518" t="s">
        <v>533</v>
      </c>
      <c r="G29" s="507" t="s">
        <v>173</v>
      </c>
      <c r="H29" s="507" t="s">
        <v>174</v>
      </c>
      <c r="I29" s="507">
        <v>1</v>
      </c>
      <c r="J29" s="507"/>
      <c r="K29" s="360" t="s">
        <v>534</v>
      </c>
      <c r="L29" s="361">
        <v>0.15</v>
      </c>
      <c r="M29" s="362" t="s">
        <v>558</v>
      </c>
      <c r="N29" s="363">
        <v>0.2</v>
      </c>
      <c r="O29" s="363">
        <v>0.5</v>
      </c>
      <c r="P29" s="363">
        <v>0.9</v>
      </c>
      <c r="Q29" s="363">
        <v>1</v>
      </c>
      <c r="R29" s="382">
        <f>219760781+250000000</f>
        <v>469760781</v>
      </c>
      <c r="S29" s="517"/>
      <c r="T29" s="365">
        <f t="shared" si="3"/>
        <v>93952156</v>
      </c>
      <c r="U29" s="365">
        <f t="shared" si="3"/>
        <v>234880391</v>
      </c>
      <c r="V29" s="365">
        <f t="shared" si="3"/>
        <v>422784703</v>
      </c>
      <c r="W29" s="365">
        <f t="shared" si="3"/>
        <v>469760781</v>
      </c>
      <c r="X29" s="377">
        <v>0</v>
      </c>
      <c r="Y29" s="367">
        <v>0</v>
      </c>
      <c r="Z29" s="368">
        <v>0</v>
      </c>
      <c r="AA29" s="383"/>
      <c r="AB29" s="368">
        <f t="shared" si="4"/>
        <v>0</v>
      </c>
      <c r="AC29" s="369"/>
      <c r="AD29" s="369"/>
    </row>
    <row r="30" spans="2:30" s="359" customFormat="1" ht="57.75" customHeight="1" x14ac:dyDescent="0.25">
      <c r="B30" s="521"/>
      <c r="C30" s="507"/>
      <c r="D30" s="522"/>
      <c r="E30" s="519"/>
      <c r="F30" s="519"/>
      <c r="G30" s="507"/>
      <c r="H30" s="507"/>
      <c r="I30" s="507"/>
      <c r="J30" s="507"/>
      <c r="K30" s="360" t="s">
        <v>535</v>
      </c>
      <c r="L30" s="361">
        <v>0.1</v>
      </c>
      <c r="M30" s="362" t="s">
        <v>177</v>
      </c>
      <c r="N30" s="363">
        <v>0.2</v>
      </c>
      <c r="O30" s="363">
        <v>0.5</v>
      </c>
      <c r="P30" s="363">
        <v>0.9</v>
      </c>
      <c r="Q30" s="363">
        <v>1</v>
      </c>
      <c r="R30" s="382">
        <v>53755990</v>
      </c>
      <c r="S30" s="517"/>
      <c r="T30" s="365">
        <f t="shared" si="3"/>
        <v>10751198</v>
      </c>
      <c r="U30" s="365">
        <f t="shared" si="3"/>
        <v>26877995</v>
      </c>
      <c r="V30" s="365">
        <f t="shared" si="3"/>
        <v>48380391</v>
      </c>
      <c r="W30" s="365">
        <f t="shared" si="3"/>
        <v>53755990</v>
      </c>
      <c r="X30" s="377">
        <v>0</v>
      </c>
      <c r="Y30" s="367">
        <v>0</v>
      </c>
      <c r="Z30" s="368">
        <v>0</v>
      </c>
      <c r="AA30" s="383"/>
      <c r="AB30" s="368">
        <f t="shared" si="4"/>
        <v>0</v>
      </c>
      <c r="AC30" s="369"/>
      <c r="AD30" s="369"/>
    </row>
    <row r="31" spans="2:30" s="359" customFormat="1" ht="57.75" customHeight="1" x14ac:dyDescent="0.25">
      <c r="B31" s="521"/>
      <c r="C31" s="507"/>
      <c r="D31" s="522"/>
      <c r="E31" s="519"/>
      <c r="F31" s="519"/>
      <c r="G31" s="507"/>
      <c r="H31" s="507"/>
      <c r="I31" s="507"/>
      <c r="J31" s="507"/>
      <c r="K31" s="360" t="s">
        <v>536</v>
      </c>
      <c r="L31" s="361">
        <v>0.1</v>
      </c>
      <c r="M31" s="362" t="s">
        <v>181</v>
      </c>
      <c r="N31" s="363">
        <v>0.2</v>
      </c>
      <c r="O31" s="363">
        <v>0.5</v>
      </c>
      <c r="P31" s="363">
        <v>0.9</v>
      </c>
      <c r="Q31" s="363">
        <v>1</v>
      </c>
      <c r="R31" s="382">
        <v>244517975</v>
      </c>
      <c r="S31" s="517"/>
      <c r="T31" s="365">
        <f t="shared" si="3"/>
        <v>48903595</v>
      </c>
      <c r="U31" s="365">
        <f t="shared" si="3"/>
        <v>122258988</v>
      </c>
      <c r="V31" s="365">
        <f t="shared" si="3"/>
        <v>220066178</v>
      </c>
      <c r="W31" s="365">
        <f t="shared" si="3"/>
        <v>244517975</v>
      </c>
      <c r="X31" s="377">
        <v>0</v>
      </c>
      <c r="Y31" s="367">
        <v>0</v>
      </c>
      <c r="Z31" s="368">
        <v>0</v>
      </c>
      <c r="AA31" s="383"/>
      <c r="AB31" s="368">
        <f t="shared" si="4"/>
        <v>0</v>
      </c>
      <c r="AC31" s="369"/>
      <c r="AD31" s="369"/>
    </row>
    <row r="32" spans="2:30" s="359" customFormat="1" ht="57.75" customHeight="1" x14ac:dyDescent="0.25">
      <c r="B32" s="521"/>
      <c r="C32" s="507"/>
      <c r="D32" s="522"/>
      <c r="E32" s="519"/>
      <c r="F32" s="519"/>
      <c r="G32" s="507"/>
      <c r="H32" s="507"/>
      <c r="I32" s="507"/>
      <c r="J32" s="507"/>
      <c r="K32" s="360" t="s">
        <v>537</v>
      </c>
      <c r="L32" s="361">
        <v>0.1</v>
      </c>
      <c r="M32" s="362" t="s">
        <v>276</v>
      </c>
      <c r="N32" s="363">
        <v>0.2</v>
      </c>
      <c r="O32" s="363">
        <v>0.5</v>
      </c>
      <c r="P32" s="363">
        <v>0.9</v>
      </c>
      <c r="Q32" s="363">
        <v>1</v>
      </c>
      <c r="R32" s="382">
        <v>196030658</v>
      </c>
      <c r="S32" s="517"/>
      <c r="T32" s="365">
        <f t="shared" si="3"/>
        <v>39206132</v>
      </c>
      <c r="U32" s="365">
        <f t="shared" si="3"/>
        <v>98015329</v>
      </c>
      <c r="V32" s="365">
        <f t="shared" si="3"/>
        <v>176427592</v>
      </c>
      <c r="W32" s="365">
        <f t="shared" si="3"/>
        <v>196030658</v>
      </c>
      <c r="X32" s="377">
        <v>0</v>
      </c>
      <c r="Y32" s="367">
        <v>0</v>
      </c>
      <c r="Z32" s="368">
        <v>0</v>
      </c>
      <c r="AA32" s="383"/>
      <c r="AB32" s="368">
        <f t="shared" si="4"/>
        <v>0</v>
      </c>
      <c r="AC32" s="369"/>
      <c r="AD32" s="369"/>
    </row>
    <row r="33" spans="2:30" s="359" customFormat="1" ht="56.25" customHeight="1" x14ac:dyDescent="0.25">
      <c r="B33" s="521"/>
      <c r="C33" s="508"/>
      <c r="D33" s="522"/>
      <c r="E33" s="520"/>
      <c r="F33" s="520"/>
      <c r="G33" s="508"/>
      <c r="H33" s="508"/>
      <c r="I33" s="508"/>
      <c r="J33" s="508"/>
      <c r="K33" s="360" t="s">
        <v>538</v>
      </c>
      <c r="L33" s="361">
        <v>0.15</v>
      </c>
      <c r="M33" s="372" t="s">
        <v>539</v>
      </c>
      <c r="N33" s="363">
        <v>0.2</v>
      </c>
      <c r="O33" s="363">
        <v>0.5</v>
      </c>
      <c r="P33" s="363">
        <v>0.9</v>
      </c>
      <c r="Q33" s="363">
        <v>1</v>
      </c>
      <c r="R33" s="382">
        <v>350000000</v>
      </c>
      <c r="S33" s="517"/>
      <c r="T33" s="365">
        <f t="shared" si="3"/>
        <v>70000000</v>
      </c>
      <c r="U33" s="365">
        <f t="shared" si="3"/>
        <v>175000000</v>
      </c>
      <c r="V33" s="365">
        <f t="shared" si="3"/>
        <v>315000000</v>
      </c>
      <c r="W33" s="365">
        <f t="shared" si="3"/>
        <v>350000000</v>
      </c>
      <c r="X33" s="377">
        <v>0</v>
      </c>
      <c r="Y33" s="367">
        <v>0</v>
      </c>
      <c r="Z33" s="368">
        <v>0</v>
      </c>
      <c r="AA33" s="383"/>
      <c r="AB33" s="368">
        <f t="shared" si="4"/>
        <v>0</v>
      </c>
      <c r="AC33" s="369"/>
      <c r="AD33" s="369" t="s">
        <v>557</v>
      </c>
    </row>
    <row r="34" spans="2:30" s="359" customFormat="1" ht="56.25" customHeight="1" x14ac:dyDescent="0.25">
      <c r="B34" s="373"/>
      <c r="C34" s="374"/>
      <c r="D34" s="373"/>
      <c r="E34" s="373"/>
      <c r="F34" s="373"/>
      <c r="G34" s="373"/>
      <c r="H34" s="373"/>
      <c r="I34" s="373"/>
      <c r="J34" s="373"/>
      <c r="K34" s="373"/>
      <c r="L34" s="384">
        <f>SUM(L26:L33)</f>
        <v>1</v>
      </c>
      <c r="M34" s="372"/>
      <c r="N34" s="363"/>
      <c r="O34" s="376"/>
      <c r="P34" s="363"/>
      <c r="Q34" s="376"/>
      <c r="R34" s="377"/>
      <c r="S34" s="378"/>
      <c r="T34" s="385">
        <f>SUM(T26:T33)</f>
        <v>363246868</v>
      </c>
      <c r="U34" s="385">
        <f t="shared" ref="U34:V34" si="5">SUM(U26:U33)</f>
        <v>908117170</v>
      </c>
      <c r="V34" s="385">
        <f t="shared" si="5"/>
        <v>1634610904</v>
      </c>
      <c r="W34" s="385">
        <f>SUM(W26:W33)</f>
        <v>1816234337</v>
      </c>
      <c r="X34" s="380">
        <f>SUM(X26:X33)</f>
        <v>0</v>
      </c>
      <c r="Y34" s="380">
        <f>SUM(Y26:Y33)</f>
        <v>0</v>
      </c>
      <c r="Z34" s="368"/>
      <c r="AA34" s="368"/>
      <c r="AB34" s="381">
        <f>SUM(AB26:AB33)</f>
        <v>0</v>
      </c>
      <c r="AC34" s="369"/>
      <c r="AD34" s="369"/>
    </row>
    <row r="35" spans="2:30" s="387" customFormat="1" ht="33.75" customHeight="1" x14ac:dyDescent="0.25">
      <c r="B35" s="483" t="s">
        <v>184</v>
      </c>
      <c r="C35" s="484" t="s">
        <v>80</v>
      </c>
      <c r="D35" s="484" t="s">
        <v>81</v>
      </c>
      <c r="E35" s="484" t="s">
        <v>82</v>
      </c>
      <c r="F35" s="484" t="s">
        <v>83</v>
      </c>
      <c r="G35" s="523" t="s">
        <v>86</v>
      </c>
      <c r="H35" s="484" t="s">
        <v>87</v>
      </c>
      <c r="I35" s="483" t="s">
        <v>33</v>
      </c>
      <c r="J35" s="484" t="s">
        <v>88</v>
      </c>
      <c r="K35" s="484" t="s">
        <v>84</v>
      </c>
      <c r="L35" s="484" t="s">
        <v>501</v>
      </c>
      <c r="M35" s="483" t="s">
        <v>502</v>
      </c>
      <c r="N35" s="484" t="s">
        <v>503</v>
      </c>
      <c r="O35" s="484" t="s">
        <v>504</v>
      </c>
      <c r="P35" s="484" t="s">
        <v>505</v>
      </c>
      <c r="Q35" s="484" t="s">
        <v>506</v>
      </c>
      <c r="R35" s="483" t="s">
        <v>93</v>
      </c>
      <c r="S35" s="483"/>
      <c r="T35" s="484" t="s">
        <v>507</v>
      </c>
      <c r="U35" s="485"/>
      <c r="V35" s="485"/>
      <c r="W35" s="485"/>
      <c r="X35" s="483" t="s">
        <v>94</v>
      </c>
      <c r="Y35" s="483"/>
      <c r="Z35" s="484" t="s">
        <v>508</v>
      </c>
      <c r="AA35" s="484" t="s">
        <v>97</v>
      </c>
      <c r="AB35" s="484" t="s">
        <v>564</v>
      </c>
      <c r="AC35" s="484" t="s">
        <v>98</v>
      </c>
      <c r="AD35" s="515" t="s">
        <v>78</v>
      </c>
    </row>
    <row r="36" spans="2:30" s="387" customFormat="1" ht="63.75" customHeight="1" x14ac:dyDescent="0.25">
      <c r="B36" s="483"/>
      <c r="C36" s="484"/>
      <c r="D36" s="484"/>
      <c r="E36" s="484"/>
      <c r="F36" s="484"/>
      <c r="G36" s="524"/>
      <c r="H36" s="484"/>
      <c r="I36" s="483"/>
      <c r="J36" s="483"/>
      <c r="K36" s="484"/>
      <c r="L36" s="484"/>
      <c r="M36" s="483"/>
      <c r="N36" s="484"/>
      <c r="O36" s="484"/>
      <c r="P36" s="484"/>
      <c r="Q36" s="484"/>
      <c r="R36" s="349" t="s">
        <v>509</v>
      </c>
      <c r="S36" s="349" t="s">
        <v>100</v>
      </c>
      <c r="T36" s="349" t="s">
        <v>510</v>
      </c>
      <c r="U36" s="349" t="s">
        <v>511</v>
      </c>
      <c r="V36" s="349" t="s">
        <v>512</v>
      </c>
      <c r="W36" s="349" t="s">
        <v>513</v>
      </c>
      <c r="X36" s="349" t="s">
        <v>101</v>
      </c>
      <c r="Y36" s="349" t="s">
        <v>102</v>
      </c>
      <c r="Z36" s="484"/>
      <c r="AA36" s="484"/>
      <c r="AB36" s="484"/>
      <c r="AC36" s="484"/>
      <c r="AD36" s="516"/>
    </row>
    <row r="37" spans="2:30" s="359" customFormat="1" ht="112.15" customHeight="1" x14ac:dyDescent="0.25">
      <c r="B37" s="521" t="s">
        <v>185</v>
      </c>
      <c r="C37" s="521" t="s">
        <v>0</v>
      </c>
      <c r="D37" s="521" t="s">
        <v>540</v>
      </c>
      <c r="E37" s="521" t="s">
        <v>187</v>
      </c>
      <c r="F37" s="521" t="s">
        <v>275</v>
      </c>
      <c r="G37" s="506" t="s">
        <v>541</v>
      </c>
      <c r="H37" s="521" t="s">
        <v>191</v>
      </c>
      <c r="I37" s="506">
        <v>3</v>
      </c>
      <c r="J37" s="506" t="s">
        <v>542</v>
      </c>
      <c r="K37" s="360" t="s">
        <v>543</v>
      </c>
      <c r="L37" s="361">
        <v>0.2</v>
      </c>
      <c r="M37" s="362" t="s">
        <v>189</v>
      </c>
      <c r="N37" s="363">
        <v>0.2</v>
      </c>
      <c r="O37" s="363">
        <v>0.5</v>
      </c>
      <c r="P37" s="363">
        <v>0.9</v>
      </c>
      <c r="Q37" s="363">
        <v>1</v>
      </c>
      <c r="R37" s="364">
        <v>389823638</v>
      </c>
      <c r="S37" s="517">
        <f>SUM(R37:R44)</f>
        <v>2152083726</v>
      </c>
      <c r="T37" s="365">
        <f t="shared" ref="T37:W44" si="6">ROUND($R37*N37,0)</f>
        <v>77964728</v>
      </c>
      <c r="U37" s="365">
        <f t="shared" si="6"/>
        <v>194911819</v>
      </c>
      <c r="V37" s="365">
        <f t="shared" si="6"/>
        <v>350841274</v>
      </c>
      <c r="W37" s="365">
        <f t="shared" si="6"/>
        <v>389823638</v>
      </c>
      <c r="X37" s="377">
        <v>0</v>
      </c>
      <c r="Y37" s="367">
        <v>0</v>
      </c>
      <c r="Z37" s="368">
        <v>0</v>
      </c>
      <c r="AA37" s="383"/>
      <c r="AB37" s="368">
        <f>L37*Z37</f>
        <v>0</v>
      </c>
      <c r="AC37" s="369"/>
      <c r="AD37" s="369"/>
    </row>
    <row r="38" spans="2:30" s="359" customFormat="1" ht="57.75" customHeight="1" x14ac:dyDescent="0.25">
      <c r="B38" s="521"/>
      <c r="C38" s="521"/>
      <c r="D38" s="521"/>
      <c r="E38" s="521"/>
      <c r="F38" s="521"/>
      <c r="G38" s="507"/>
      <c r="H38" s="521"/>
      <c r="I38" s="507"/>
      <c r="J38" s="507"/>
      <c r="K38" s="360" t="s">
        <v>544</v>
      </c>
      <c r="L38" s="361">
        <v>0.15</v>
      </c>
      <c r="M38" s="362" t="s">
        <v>545</v>
      </c>
      <c r="N38" s="363">
        <v>0.2</v>
      </c>
      <c r="O38" s="363">
        <v>0.5</v>
      </c>
      <c r="P38" s="363">
        <v>0.9</v>
      </c>
      <c r="Q38" s="363">
        <v>1</v>
      </c>
      <c r="R38" s="364">
        <v>311290330</v>
      </c>
      <c r="S38" s="517"/>
      <c r="T38" s="365">
        <f t="shared" si="6"/>
        <v>62258066</v>
      </c>
      <c r="U38" s="365">
        <f t="shared" si="6"/>
        <v>155645165</v>
      </c>
      <c r="V38" s="365">
        <f t="shared" si="6"/>
        <v>280161297</v>
      </c>
      <c r="W38" s="365">
        <f t="shared" si="6"/>
        <v>311290330</v>
      </c>
      <c r="X38" s="377">
        <v>0</v>
      </c>
      <c r="Y38" s="367">
        <v>0</v>
      </c>
      <c r="Z38" s="368">
        <v>0</v>
      </c>
      <c r="AA38" s="383"/>
      <c r="AB38" s="368">
        <f>L38*Z38</f>
        <v>0</v>
      </c>
      <c r="AC38" s="369"/>
      <c r="AD38" s="369"/>
    </row>
    <row r="39" spans="2:30" s="359" customFormat="1" ht="57.75" customHeight="1" x14ac:dyDescent="0.25">
      <c r="B39" s="521"/>
      <c r="C39" s="521"/>
      <c r="D39" s="521"/>
      <c r="E39" s="521"/>
      <c r="F39" s="521"/>
      <c r="G39" s="507"/>
      <c r="H39" s="521"/>
      <c r="I39" s="507"/>
      <c r="J39" s="507"/>
      <c r="K39" s="360" t="s">
        <v>197</v>
      </c>
      <c r="L39" s="361">
        <v>0.1</v>
      </c>
      <c r="M39" s="362" t="s">
        <v>198</v>
      </c>
      <c r="N39" s="363">
        <v>0.2</v>
      </c>
      <c r="O39" s="363">
        <v>0.5</v>
      </c>
      <c r="P39" s="363">
        <v>0.9</v>
      </c>
      <c r="Q39" s="363">
        <v>1</v>
      </c>
      <c r="R39" s="364">
        <v>35000000</v>
      </c>
      <c r="S39" s="517"/>
      <c r="T39" s="365">
        <f t="shared" si="6"/>
        <v>7000000</v>
      </c>
      <c r="U39" s="365">
        <f t="shared" si="6"/>
        <v>17500000</v>
      </c>
      <c r="V39" s="365">
        <f t="shared" si="6"/>
        <v>31500000</v>
      </c>
      <c r="W39" s="365">
        <f t="shared" si="6"/>
        <v>35000000</v>
      </c>
      <c r="X39" s="377">
        <v>0</v>
      </c>
      <c r="Y39" s="367">
        <v>0</v>
      </c>
      <c r="Z39" s="368">
        <v>0</v>
      </c>
      <c r="AA39" s="383"/>
      <c r="AB39" s="368">
        <f t="shared" ref="AB39:AB44" si="7">L39*Z39</f>
        <v>0</v>
      </c>
      <c r="AC39" s="369"/>
      <c r="AD39" s="369"/>
    </row>
    <row r="40" spans="2:30" s="359" customFormat="1" ht="57.75" customHeight="1" x14ac:dyDescent="0.25">
      <c r="B40" s="521"/>
      <c r="C40" s="521"/>
      <c r="D40" s="522"/>
      <c r="E40" s="522"/>
      <c r="F40" s="522"/>
      <c r="G40" s="508"/>
      <c r="H40" s="521"/>
      <c r="I40" s="508"/>
      <c r="J40" s="508"/>
      <c r="K40" s="360" t="s">
        <v>546</v>
      </c>
      <c r="L40" s="361">
        <v>0.15</v>
      </c>
      <c r="M40" s="362" t="s">
        <v>200</v>
      </c>
      <c r="N40" s="363">
        <v>0.2</v>
      </c>
      <c r="O40" s="363">
        <v>0.5</v>
      </c>
      <c r="P40" s="363">
        <v>0.9</v>
      </c>
      <c r="Q40" s="363">
        <v>1</v>
      </c>
      <c r="R40" s="364">
        <v>338926515</v>
      </c>
      <c r="S40" s="517"/>
      <c r="T40" s="365">
        <f t="shared" si="6"/>
        <v>67785303</v>
      </c>
      <c r="U40" s="365">
        <f t="shared" si="6"/>
        <v>169463258</v>
      </c>
      <c r="V40" s="365">
        <f t="shared" si="6"/>
        <v>305033864</v>
      </c>
      <c r="W40" s="365">
        <f t="shared" si="6"/>
        <v>338926515</v>
      </c>
      <c r="X40" s="377">
        <v>0</v>
      </c>
      <c r="Y40" s="367">
        <v>0</v>
      </c>
      <c r="Z40" s="368">
        <v>0</v>
      </c>
      <c r="AA40" s="383"/>
      <c r="AB40" s="368">
        <f t="shared" si="7"/>
        <v>0</v>
      </c>
      <c r="AC40" s="369"/>
      <c r="AD40" s="369"/>
    </row>
    <row r="41" spans="2:30" s="359" customFormat="1" ht="57.75" customHeight="1" x14ac:dyDescent="0.25">
      <c r="B41" s="521"/>
      <c r="C41" s="521"/>
      <c r="D41" s="522"/>
      <c r="E41" s="522"/>
      <c r="F41" s="522"/>
      <c r="G41" s="506" t="s">
        <v>204</v>
      </c>
      <c r="H41" s="506" t="s">
        <v>205</v>
      </c>
      <c r="I41" s="506">
        <v>10</v>
      </c>
      <c r="J41" s="506" t="s">
        <v>547</v>
      </c>
      <c r="K41" s="360" t="s">
        <v>548</v>
      </c>
      <c r="L41" s="361">
        <v>0.1</v>
      </c>
      <c r="M41" s="362" t="s">
        <v>203</v>
      </c>
      <c r="N41" s="363">
        <v>0.2</v>
      </c>
      <c r="O41" s="363">
        <v>0.5</v>
      </c>
      <c r="P41" s="363">
        <v>0.9</v>
      </c>
      <c r="Q41" s="363">
        <v>1</v>
      </c>
      <c r="R41" s="364">
        <v>287335314</v>
      </c>
      <c r="S41" s="517"/>
      <c r="T41" s="365">
        <f t="shared" si="6"/>
        <v>57467063</v>
      </c>
      <c r="U41" s="365">
        <f t="shared" si="6"/>
        <v>143667657</v>
      </c>
      <c r="V41" s="365">
        <f t="shared" si="6"/>
        <v>258601783</v>
      </c>
      <c r="W41" s="365">
        <f t="shared" si="6"/>
        <v>287335314</v>
      </c>
      <c r="X41" s="377">
        <v>0</v>
      </c>
      <c r="Y41" s="367">
        <v>0</v>
      </c>
      <c r="Z41" s="368">
        <v>0</v>
      </c>
      <c r="AA41" s="383"/>
      <c r="AB41" s="368">
        <f t="shared" si="7"/>
        <v>0</v>
      </c>
      <c r="AC41" s="369"/>
      <c r="AD41" s="369"/>
    </row>
    <row r="42" spans="2:30" s="359" customFormat="1" ht="57.75" customHeight="1" x14ac:dyDescent="0.25">
      <c r="B42" s="521"/>
      <c r="C42" s="521"/>
      <c r="D42" s="522"/>
      <c r="E42" s="522"/>
      <c r="F42" s="522"/>
      <c r="G42" s="508"/>
      <c r="H42" s="508"/>
      <c r="I42" s="508"/>
      <c r="J42" s="508"/>
      <c r="K42" s="360" t="s">
        <v>549</v>
      </c>
      <c r="L42" s="361">
        <v>0.1</v>
      </c>
      <c r="M42" s="362" t="s">
        <v>210</v>
      </c>
      <c r="N42" s="363">
        <v>0.2</v>
      </c>
      <c r="O42" s="363">
        <v>0.5</v>
      </c>
      <c r="P42" s="363">
        <v>0.9</v>
      </c>
      <c r="Q42" s="363">
        <v>1</v>
      </c>
      <c r="R42" s="364">
        <v>450182860</v>
      </c>
      <c r="S42" s="517"/>
      <c r="T42" s="365">
        <f t="shared" si="6"/>
        <v>90036572</v>
      </c>
      <c r="U42" s="365">
        <f t="shared" si="6"/>
        <v>225091430</v>
      </c>
      <c r="V42" s="365">
        <f t="shared" si="6"/>
        <v>405164574</v>
      </c>
      <c r="W42" s="365">
        <f t="shared" si="6"/>
        <v>450182860</v>
      </c>
      <c r="X42" s="377">
        <v>0</v>
      </c>
      <c r="Y42" s="367">
        <v>0</v>
      </c>
      <c r="Z42" s="368">
        <v>0</v>
      </c>
      <c r="AA42" s="383"/>
      <c r="AB42" s="368">
        <f t="shared" si="7"/>
        <v>0</v>
      </c>
      <c r="AC42" s="369"/>
      <c r="AD42" s="369"/>
    </row>
    <row r="43" spans="2:30" s="359" customFormat="1" ht="57.75" customHeight="1" x14ac:dyDescent="0.25">
      <c r="B43" s="521"/>
      <c r="C43" s="521"/>
      <c r="D43" s="522"/>
      <c r="E43" s="522"/>
      <c r="F43" s="522"/>
      <c r="G43" s="506" t="s">
        <v>214</v>
      </c>
      <c r="H43" s="521" t="s">
        <v>215</v>
      </c>
      <c r="I43" s="506">
        <v>1</v>
      </c>
      <c r="J43" s="506" t="s">
        <v>216</v>
      </c>
      <c r="K43" s="360" t="s">
        <v>550</v>
      </c>
      <c r="L43" s="361">
        <v>0.1</v>
      </c>
      <c r="M43" s="362" t="s">
        <v>213</v>
      </c>
      <c r="N43" s="363">
        <v>0.2</v>
      </c>
      <c r="O43" s="363">
        <v>0.5</v>
      </c>
      <c r="P43" s="363">
        <v>0.9</v>
      </c>
      <c r="Q43" s="363">
        <v>1</v>
      </c>
      <c r="R43" s="386">
        <v>57900000</v>
      </c>
      <c r="S43" s="517"/>
      <c r="T43" s="365">
        <f t="shared" si="6"/>
        <v>11580000</v>
      </c>
      <c r="U43" s="365">
        <f t="shared" si="6"/>
        <v>28950000</v>
      </c>
      <c r="V43" s="365">
        <f t="shared" si="6"/>
        <v>52110000</v>
      </c>
      <c r="W43" s="365">
        <f t="shared" si="6"/>
        <v>57900000</v>
      </c>
      <c r="X43" s="377">
        <v>0</v>
      </c>
      <c r="Y43" s="367">
        <v>0</v>
      </c>
      <c r="Z43" s="368">
        <v>0</v>
      </c>
      <c r="AA43" s="383"/>
      <c r="AB43" s="368">
        <f t="shared" si="7"/>
        <v>0</v>
      </c>
      <c r="AC43" s="369"/>
      <c r="AD43" s="369"/>
    </row>
    <row r="44" spans="2:30" s="359" customFormat="1" ht="56.25" customHeight="1" x14ac:dyDescent="0.25">
      <c r="B44" s="521"/>
      <c r="C44" s="521"/>
      <c r="D44" s="522"/>
      <c r="E44" s="522"/>
      <c r="F44" s="522"/>
      <c r="G44" s="508"/>
      <c r="H44" s="521"/>
      <c r="I44" s="508"/>
      <c r="J44" s="508"/>
      <c r="K44" s="360" t="s">
        <v>551</v>
      </c>
      <c r="L44" s="361">
        <v>0.1</v>
      </c>
      <c r="M44" s="372" t="s">
        <v>218</v>
      </c>
      <c r="N44" s="363">
        <v>0.2</v>
      </c>
      <c r="O44" s="363">
        <v>0.5</v>
      </c>
      <c r="P44" s="363">
        <v>0.9</v>
      </c>
      <c r="Q44" s="363">
        <v>1</v>
      </c>
      <c r="R44" s="364">
        <v>281625069</v>
      </c>
      <c r="S44" s="517"/>
      <c r="T44" s="365">
        <f t="shared" si="6"/>
        <v>56325014</v>
      </c>
      <c r="U44" s="365">
        <f t="shared" si="6"/>
        <v>140812535</v>
      </c>
      <c r="V44" s="365">
        <f t="shared" si="6"/>
        <v>253462562</v>
      </c>
      <c r="W44" s="365">
        <f t="shared" si="6"/>
        <v>281625069</v>
      </c>
      <c r="X44" s="377">
        <v>0</v>
      </c>
      <c r="Y44" s="367">
        <v>0</v>
      </c>
      <c r="Z44" s="368">
        <v>0</v>
      </c>
      <c r="AA44" s="383"/>
      <c r="AB44" s="368">
        <f t="shared" si="7"/>
        <v>0</v>
      </c>
      <c r="AC44" s="369"/>
      <c r="AD44" s="369"/>
    </row>
    <row r="45" spans="2:30" s="359" customFormat="1" ht="56.25" customHeight="1" x14ac:dyDescent="0.25">
      <c r="B45" s="373"/>
      <c r="C45" s="374"/>
      <c r="D45" s="373"/>
      <c r="E45" s="373"/>
      <c r="F45" s="373"/>
      <c r="G45" s="373"/>
      <c r="H45" s="373"/>
      <c r="I45" s="373"/>
      <c r="J45" s="373"/>
      <c r="K45" s="373"/>
      <c r="L45" s="384">
        <f>SUM(L37:L44)</f>
        <v>0.99999999999999989</v>
      </c>
      <c r="M45" s="372"/>
      <c r="N45" s="363"/>
      <c r="O45" s="376"/>
      <c r="P45" s="363"/>
      <c r="Q45" s="376"/>
      <c r="R45" s="377"/>
      <c r="S45" s="378"/>
      <c r="T45" s="385">
        <f>SUM(T37:T44)</f>
        <v>430416746</v>
      </c>
      <c r="U45" s="385">
        <f t="shared" ref="U45:W45" si="8">SUM(U37:U44)</f>
        <v>1076041864</v>
      </c>
      <c r="V45" s="385">
        <f t="shared" si="8"/>
        <v>1936875354</v>
      </c>
      <c r="W45" s="385">
        <f t="shared" si="8"/>
        <v>2152083726</v>
      </c>
      <c r="X45" s="380">
        <f>SUM(X37:X44)</f>
        <v>0</v>
      </c>
      <c r="Y45" s="380">
        <f>SUM(Y37:Y44)</f>
        <v>0</v>
      </c>
      <c r="Z45" s="368"/>
      <c r="AA45" s="368"/>
      <c r="AB45" s="381">
        <f>SUM(AB37:AB44)</f>
        <v>0</v>
      </c>
      <c r="AC45" s="369"/>
      <c r="AD45" s="369"/>
    </row>
    <row r="46" spans="2:30" ht="56.25" customHeight="1" x14ac:dyDescent="0.2">
      <c r="B46" s="307" t="s">
        <v>220</v>
      </c>
      <c r="C46" s="308"/>
      <c r="D46" s="309"/>
      <c r="E46" s="309"/>
      <c r="F46" s="309"/>
      <c r="G46" s="309"/>
      <c r="H46" s="309"/>
      <c r="I46" s="309"/>
      <c r="J46" s="309"/>
      <c r="K46" s="309"/>
      <c r="L46" s="309"/>
      <c r="M46" s="310"/>
      <c r="N46" s="309"/>
      <c r="O46" s="310"/>
      <c r="P46" s="309"/>
      <c r="Q46" s="310"/>
      <c r="R46" s="314">
        <f>SUM(R14:R45)</f>
        <v>6730385932</v>
      </c>
      <c r="S46" s="314">
        <f>SUM(S14:S45)</f>
        <v>6730385932</v>
      </c>
      <c r="T46" s="311"/>
      <c r="U46" s="311"/>
      <c r="V46" s="311"/>
      <c r="W46" s="311"/>
      <c r="X46" s="311">
        <f>SUM(X14:X45)</f>
        <v>0</v>
      </c>
      <c r="Y46" s="311">
        <f>SUM(Y14:Y45)</f>
        <v>0</v>
      </c>
      <c r="Z46" s="311"/>
      <c r="AA46" s="312"/>
      <c r="AB46" s="312"/>
      <c r="AC46" s="312"/>
      <c r="AD46" s="312"/>
    </row>
    <row r="47" spans="2:30" ht="40.5" customHeight="1" x14ac:dyDescent="0.2">
      <c r="B47" s="350" t="s">
        <v>221</v>
      </c>
      <c r="C47" s="501" t="s">
        <v>222</v>
      </c>
      <c r="D47" s="501"/>
      <c r="E47" s="501"/>
      <c r="F47" s="501"/>
      <c r="G47" s="501"/>
      <c r="H47" s="501"/>
      <c r="I47" s="501"/>
      <c r="J47" s="501"/>
      <c r="K47" s="501"/>
      <c r="L47" s="501"/>
      <c r="M47" s="501"/>
      <c r="N47" s="501"/>
      <c r="O47" s="501"/>
      <c r="P47" s="501"/>
      <c r="Q47" s="501"/>
      <c r="R47" s="501"/>
      <c r="S47" s="501"/>
      <c r="T47" s="501"/>
      <c r="U47" s="501"/>
      <c r="V47" s="501"/>
      <c r="W47" s="501"/>
      <c r="X47" s="501"/>
      <c r="Y47" s="501"/>
      <c r="Z47" s="295" t="s">
        <v>66</v>
      </c>
      <c r="AA47" s="348">
        <v>2022</v>
      </c>
      <c r="AB47" s="353"/>
      <c r="AC47" s="296" t="s">
        <v>223</v>
      </c>
      <c r="AD47" s="299">
        <v>1187715165</v>
      </c>
    </row>
    <row r="48" spans="2:30" ht="37.5" customHeight="1" x14ac:dyDescent="0.2">
      <c r="B48" s="349" t="s">
        <v>68</v>
      </c>
      <c r="C48" s="529" t="s">
        <v>224</v>
      </c>
      <c r="D48" s="530"/>
      <c r="E48" s="530"/>
      <c r="F48" s="530"/>
      <c r="G48" s="530"/>
      <c r="H48" s="530"/>
      <c r="I48" s="530"/>
      <c r="J48" s="530"/>
      <c r="K48" s="530"/>
      <c r="L48" s="530"/>
      <c r="M48" s="530"/>
      <c r="N48" s="530"/>
      <c r="O48" s="530"/>
      <c r="P48" s="530"/>
      <c r="Q48" s="530"/>
      <c r="R48" s="530"/>
      <c r="S48" s="530"/>
      <c r="T48" s="530"/>
      <c r="U48" s="530"/>
      <c r="V48" s="530"/>
      <c r="W48" s="530"/>
      <c r="X48" s="530"/>
      <c r="Y48" s="531"/>
      <c r="Z48" s="295" t="s">
        <v>70</v>
      </c>
      <c r="AA48" s="295"/>
      <c r="AB48" s="295"/>
      <c r="AC48" s="295"/>
      <c r="AD48" s="300"/>
    </row>
    <row r="49" spans="2:30" ht="67.5" customHeight="1" x14ac:dyDescent="0.2">
      <c r="B49" s="349"/>
      <c r="C49" s="484" t="s">
        <v>492</v>
      </c>
      <c r="D49" s="484"/>
      <c r="E49" s="484"/>
      <c r="F49" s="484"/>
      <c r="G49" s="484" t="s">
        <v>493</v>
      </c>
      <c r="H49" s="505"/>
      <c r="I49" s="505"/>
      <c r="J49" s="505"/>
      <c r="K49" s="505"/>
      <c r="L49" s="505"/>
      <c r="M49" s="505"/>
      <c r="N49" s="484" t="s">
        <v>494</v>
      </c>
      <c r="O49" s="485"/>
      <c r="P49" s="485"/>
      <c r="Q49" s="485"/>
      <c r="R49" s="484" t="s">
        <v>495</v>
      </c>
      <c r="S49" s="484"/>
      <c r="T49" s="485"/>
      <c r="U49" s="485"/>
      <c r="V49" s="485"/>
      <c r="W49" s="485"/>
      <c r="X49" s="484" t="s">
        <v>496</v>
      </c>
      <c r="Y49" s="484"/>
      <c r="Z49" s="484" t="s">
        <v>497</v>
      </c>
      <c r="AA49" s="484"/>
      <c r="AB49" s="485"/>
      <c r="AC49" s="349" t="s">
        <v>498</v>
      </c>
      <c r="AD49" s="482" t="s">
        <v>78</v>
      </c>
    </row>
    <row r="50" spans="2:30" ht="48" customHeight="1" x14ac:dyDescent="0.2">
      <c r="B50" s="483" t="s">
        <v>79</v>
      </c>
      <c r="C50" s="484" t="s">
        <v>80</v>
      </c>
      <c r="D50" s="484" t="s">
        <v>81</v>
      </c>
      <c r="E50" s="484" t="s">
        <v>82</v>
      </c>
      <c r="F50" s="484" t="s">
        <v>83</v>
      </c>
      <c r="G50" s="484" t="s">
        <v>86</v>
      </c>
      <c r="H50" s="484" t="s">
        <v>87</v>
      </c>
      <c r="I50" s="483" t="s">
        <v>33</v>
      </c>
      <c r="J50" s="484" t="s">
        <v>88</v>
      </c>
      <c r="K50" s="484" t="s">
        <v>84</v>
      </c>
      <c r="L50" s="484" t="s">
        <v>501</v>
      </c>
      <c r="M50" s="483" t="s">
        <v>502</v>
      </c>
      <c r="N50" s="484" t="s">
        <v>503</v>
      </c>
      <c r="O50" s="484" t="s">
        <v>504</v>
      </c>
      <c r="P50" s="484" t="s">
        <v>505</v>
      </c>
      <c r="Q50" s="484" t="s">
        <v>506</v>
      </c>
      <c r="R50" s="483" t="s">
        <v>93</v>
      </c>
      <c r="S50" s="483"/>
      <c r="T50" s="484" t="s">
        <v>507</v>
      </c>
      <c r="U50" s="485"/>
      <c r="V50" s="485"/>
      <c r="W50" s="485"/>
      <c r="X50" s="483" t="s">
        <v>94</v>
      </c>
      <c r="Y50" s="483"/>
      <c r="Z50" s="484" t="s">
        <v>508</v>
      </c>
      <c r="AA50" s="484" t="s">
        <v>97</v>
      </c>
      <c r="AB50" s="484" t="s">
        <v>564</v>
      </c>
      <c r="AC50" s="484" t="s">
        <v>98</v>
      </c>
      <c r="AD50" s="482"/>
    </row>
    <row r="51" spans="2:30" ht="60" customHeight="1" x14ac:dyDescent="0.2">
      <c r="B51" s="483"/>
      <c r="C51" s="484"/>
      <c r="D51" s="484"/>
      <c r="E51" s="484"/>
      <c r="F51" s="484"/>
      <c r="G51" s="484"/>
      <c r="H51" s="484"/>
      <c r="I51" s="483"/>
      <c r="J51" s="483"/>
      <c r="K51" s="484"/>
      <c r="L51" s="484"/>
      <c r="M51" s="483"/>
      <c r="N51" s="484"/>
      <c r="O51" s="484"/>
      <c r="P51" s="484"/>
      <c r="Q51" s="484"/>
      <c r="R51" s="349" t="s">
        <v>509</v>
      </c>
      <c r="S51" s="349" t="s">
        <v>100</v>
      </c>
      <c r="T51" s="349" t="s">
        <v>510</v>
      </c>
      <c r="U51" s="349" t="s">
        <v>511</v>
      </c>
      <c r="V51" s="349" t="s">
        <v>512</v>
      </c>
      <c r="W51" s="349" t="s">
        <v>513</v>
      </c>
      <c r="X51" s="349" t="s">
        <v>101</v>
      </c>
      <c r="Y51" s="349" t="s">
        <v>102</v>
      </c>
      <c r="Z51" s="484"/>
      <c r="AA51" s="484"/>
      <c r="AB51" s="484"/>
      <c r="AC51" s="484"/>
      <c r="AD51" s="482"/>
    </row>
    <row r="52" spans="2:30" s="359" customFormat="1" ht="57.75" customHeight="1" x14ac:dyDescent="0.25">
      <c r="B52" s="521" t="s">
        <v>225</v>
      </c>
      <c r="C52" s="525" t="s">
        <v>0</v>
      </c>
      <c r="D52" s="521" t="s">
        <v>552</v>
      </c>
      <c r="E52" s="521" t="s">
        <v>227</v>
      </c>
      <c r="F52" s="521" t="s">
        <v>266</v>
      </c>
      <c r="G52" s="506" t="s">
        <v>553</v>
      </c>
      <c r="H52" s="506" t="s">
        <v>230</v>
      </c>
      <c r="I52" s="506">
        <v>1</v>
      </c>
      <c r="J52" s="506" t="s">
        <v>554</v>
      </c>
      <c r="K52" s="360" t="s">
        <v>519</v>
      </c>
      <c r="L52" s="363">
        <v>0.25</v>
      </c>
      <c r="M52" s="362" t="s">
        <v>228</v>
      </c>
      <c r="N52" s="363">
        <v>0.2</v>
      </c>
      <c r="O52" s="363">
        <v>0.5</v>
      </c>
      <c r="P52" s="363">
        <v>0.9</v>
      </c>
      <c r="Q52" s="363">
        <v>1</v>
      </c>
      <c r="R52" s="364">
        <f>+ROUND(148216000*1.03,0)</f>
        <v>152662480</v>
      </c>
      <c r="S52" s="517">
        <f>SUM(R52:R55)</f>
        <v>650782840</v>
      </c>
      <c r="T52" s="365">
        <f t="shared" ref="T52:W55" si="9">ROUND($R52*N52,0)</f>
        <v>30532496</v>
      </c>
      <c r="U52" s="365">
        <f t="shared" si="9"/>
        <v>76331240</v>
      </c>
      <c r="V52" s="365">
        <f t="shared" si="9"/>
        <v>137396232</v>
      </c>
      <c r="W52" s="365">
        <f t="shared" si="9"/>
        <v>152662480</v>
      </c>
      <c r="X52" s="377">
        <v>0</v>
      </c>
      <c r="Y52" s="367">
        <v>0</v>
      </c>
      <c r="Z52" s="368">
        <v>0</v>
      </c>
      <c r="AA52" s="383"/>
      <c r="AB52" s="368">
        <f>L52*Z52</f>
        <v>0</v>
      </c>
      <c r="AC52" s="369"/>
      <c r="AD52" s="369"/>
    </row>
    <row r="53" spans="2:30" s="359" customFormat="1" ht="57.75" customHeight="1" x14ac:dyDescent="0.25">
      <c r="B53" s="521"/>
      <c r="C53" s="525"/>
      <c r="D53" s="522"/>
      <c r="E53" s="522"/>
      <c r="F53" s="522"/>
      <c r="G53" s="508"/>
      <c r="H53" s="508"/>
      <c r="I53" s="508"/>
      <c r="J53" s="507"/>
      <c r="K53" s="360" t="s">
        <v>520</v>
      </c>
      <c r="L53" s="363">
        <v>0.25</v>
      </c>
      <c r="M53" s="362" t="s">
        <v>233</v>
      </c>
      <c r="N53" s="363">
        <v>0.2</v>
      </c>
      <c r="O53" s="363">
        <v>0.5</v>
      </c>
      <c r="P53" s="363">
        <v>0.9</v>
      </c>
      <c r="Q53" s="363">
        <v>1</v>
      </c>
      <c r="R53" s="364">
        <f>ROUND(158247000*1.03,0)</f>
        <v>162994410</v>
      </c>
      <c r="S53" s="517"/>
      <c r="T53" s="365">
        <f t="shared" si="9"/>
        <v>32598882</v>
      </c>
      <c r="U53" s="365">
        <f t="shared" si="9"/>
        <v>81497205</v>
      </c>
      <c r="V53" s="365">
        <f t="shared" si="9"/>
        <v>146694969</v>
      </c>
      <c r="W53" s="365">
        <f t="shared" si="9"/>
        <v>162994410</v>
      </c>
      <c r="X53" s="370">
        <v>0</v>
      </c>
      <c r="Y53" s="367">
        <v>0</v>
      </c>
      <c r="Z53" s="368">
        <v>0</v>
      </c>
      <c r="AA53" s="383"/>
      <c r="AB53" s="368">
        <f t="shared" ref="AB53:AB55" si="10">L53*Z53</f>
        <v>0</v>
      </c>
      <c r="AC53" s="369"/>
      <c r="AD53" s="369"/>
    </row>
    <row r="54" spans="2:30" s="359" customFormat="1" ht="57.75" customHeight="1" x14ac:dyDescent="0.25">
      <c r="B54" s="521"/>
      <c r="C54" s="525"/>
      <c r="D54" s="522"/>
      <c r="E54" s="522"/>
      <c r="F54" s="522"/>
      <c r="G54" s="521" t="s">
        <v>235</v>
      </c>
      <c r="H54" s="506" t="s">
        <v>230</v>
      </c>
      <c r="I54" s="506">
        <v>2</v>
      </c>
      <c r="J54" s="507"/>
      <c r="K54" s="360" t="s">
        <v>525</v>
      </c>
      <c r="L54" s="363">
        <v>0.25</v>
      </c>
      <c r="M54" s="362" t="s">
        <v>234</v>
      </c>
      <c r="N54" s="363">
        <v>0.2</v>
      </c>
      <c r="O54" s="363">
        <v>0.5</v>
      </c>
      <c r="P54" s="363">
        <v>0.9</v>
      </c>
      <c r="Q54" s="363">
        <v>1</v>
      </c>
      <c r="R54" s="364">
        <f>ROUND(155365000*1.03,0)</f>
        <v>160025950</v>
      </c>
      <c r="S54" s="517"/>
      <c r="T54" s="365">
        <f t="shared" si="9"/>
        <v>32005190</v>
      </c>
      <c r="U54" s="365">
        <f t="shared" si="9"/>
        <v>80012975</v>
      </c>
      <c r="V54" s="365">
        <f t="shared" si="9"/>
        <v>144023355</v>
      </c>
      <c r="W54" s="365">
        <f t="shared" si="9"/>
        <v>160025950</v>
      </c>
      <c r="X54" s="370">
        <v>0</v>
      </c>
      <c r="Y54" s="367">
        <v>0</v>
      </c>
      <c r="Z54" s="368">
        <v>0</v>
      </c>
      <c r="AA54" s="383"/>
      <c r="AB54" s="368">
        <f t="shared" si="10"/>
        <v>0</v>
      </c>
      <c r="AC54" s="369"/>
      <c r="AD54" s="369"/>
    </row>
    <row r="55" spans="2:30" s="359" customFormat="1" ht="56.25" customHeight="1" x14ac:dyDescent="0.25">
      <c r="B55" s="521"/>
      <c r="C55" s="525"/>
      <c r="D55" s="522"/>
      <c r="E55" s="522"/>
      <c r="F55" s="522"/>
      <c r="G55" s="521"/>
      <c r="H55" s="508"/>
      <c r="I55" s="508"/>
      <c r="J55" s="508"/>
      <c r="K55" s="360" t="s">
        <v>526</v>
      </c>
      <c r="L55" s="363">
        <v>0.25</v>
      </c>
      <c r="M55" s="372" t="s">
        <v>555</v>
      </c>
      <c r="N55" s="363">
        <v>0.2</v>
      </c>
      <c r="O55" s="363">
        <v>0.5</v>
      </c>
      <c r="P55" s="363">
        <v>0.9</v>
      </c>
      <c r="Q55" s="363">
        <v>1</v>
      </c>
      <c r="R55" s="364">
        <f>ROUND(170000000*1.03,0)</f>
        <v>175100000</v>
      </c>
      <c r="S55" s="517"/>
      <c r="T55" s="365">
        <f t="shared" si="9"/>
        <v>35020000</v>
      </c>
      <c r="U55" s="365">
        <f t="shared" si="9"/>
        <v>87550000</v>
      </c>
      <c r="V55" s="365">
        <f t="shared" si="9"/>
        <v>157590000</v>
      </c>
      <c r="W55" s="365">
        <f t="shared" si="9"/>
        <v>175100000</v>
      </c>
      <c r="X55" s="370">
        <v>0</v>
      </c>
      <c r="Y55" s="367">
        <v>0</v>
      </c>
      <c r="Z55" s="368">
        <v>0</v>
      </c>
      <c r="AA55" s="383"/>
      <c r="AB55" s="368">
        <f t="shared" si="10"/>
        <v>0</v>
      </c>
      <c r="AC55" s="369"/>
      <c r="AD55" s="369"/>
    </row>
    <row r="56" spans="2:30" s="359" customFormat="1" ht="56.25" customHeight="1" x14ac:dyDescent="0.25">
      <c r="B56" s="373"/>
      <c r="C56" s="374"/>
      <c r="D56" s="373"/>
      <c r="E56" s="373"/>
      <c r="F56" s="373"/>
      <c r="G56" s="373"/>
      <c r="H56" s="373"/>
      <c r="I56" s="373"/>
      <c r="J56" s="373"/>
      <c r="K56" s="373"/>
      <c r="L56" s="384">
        <f>SUM(L52:L55)</f>
        <v>1</v>
      </c>
      <c r="M56" s="372"/>
      <c r="N56" s="363"/>
      <c r="O56" s="376"/>
      <c r="P56" s="363"/>
      <c r="Q56" s="376"/>
      <c r="R56" s="377"/>
      <c r="S56" s="378"/>
      <c r="T56" s="385">
        <f>SUM(T52:T55)</f>
        <v>130156568</v>
      </c>
      <c r="U56" s="385">
        <f t="shared" ref="U56:W56" si="11">SUM(U52:U55)</f>
        <v>325391420</v>
      </c>
      <c r="V56" s="385">
        <f t="shared" si="11"/>
        <v>585704556</v>
      </c>
      <c r="W56" s="385">
        <f t="shared" si="11"/>
        <v>650782840</v>
      </c>
      <c r="X56" s="380">
        <f>SUM(X52:X55)</f>
        <v>0</v>
      </c>
      <c r="Y56" s="380">
        <f>SUM(Y52:Y55)</f>
        <v>0</v>
      </c>
      <c r="Z56" s="368"/>
      <c r="AA56" s="368"/>
      <c r="AB56" s="381">
        <f>SUM(AB52:AB55)</f>
        <v>0</v>
      </c>
      <c r="AC56" s="369"/>
      <c r="AD56" s="369"/>
    </row>
    <row r="57" spans="2:30" ht="33.75" customHeight="1" x14ac:dyDescent="0.2">
      <c r="B57" s="483" t="s">
        <v>150</v>
      </c>
      <c r="C57" s="484" t="s">
        <v>80</v>
      </c>
      <c r="D57" s="484" t="s">
        <v>81</v>
      </c>
      <c r="E57" s="484" t="s">
        <v>82</v>
      </c>
      <c r="F57" s="484" t="s">
        <v>83</v>
      </c>
      <c r="G57" s="484" t="s">
        <v>86</v>
      </c>
      <c r="H57" s="484" t="s">
        <v>87</v>
      </c>
      <c r="I57" s="483" t="s">
        <v>33</v>
      </c>
      <c r="J57" s="484" t="s">
        <v>88</v>
      </c>
      <c r="K57" s="484" t="s">
        <v>84</v>
      </c>
      <c r="L57" s="484" t="s">
        <v>501</v>
      </c>
      <c r="M57" s="483" t="s">
        <v>85</v>
      </c>
      <c r="N57" s="484" t="s">
        <v>503</v>
      </c>
      <c r="O57" s="484" t="s">
        <v>504</v>
      </c>
      <c r="P57" s="484" t="s">
        <v>505</v>
      </c>
      <c r="Q57" s="484" t="s">
        <v>506</v>
      </c>
      <c r="R57" s="483" t="s">
        <v>93</v>
      </c>
      <c r="S57" s="483"/>
      <c r="T57" s="484" t="s">
        <v>507</v>
      </c>
      <c r="U57" s="485"/>
      <c r="V57" s="485"/>
      <c r="W57" s="485"/>
      <c r="X57" s="528" t="s">
        <v>94</v>
      </c>
      <c r="Y57" s="528"/>
      <c r="Z57" s="526" t="s">
        <v>508</v>
      </c>
      <c r="AA57" s="526" t="s">
        <v>97</v>
      </c>
      <c r="AB57" s="526" t="s">
        <v>564</v>
      </c>
      <c r="AC57" s="527" t="s">
        <v>98</v>
      </c>
      <c r="AD57" s="515" t="s">
        <v>78</v>
      </c>
    </row>
    <row r="58" spans="2:30" ht="70.5" customHeight="1" x14ac:dyDescent="0.2">
      <c r="B58" s="483"/>
      <c r="C58" s="484"/>
      <c r="D58" s="484"/>
      <c r="E58" s="484"/>
      <c r="F58" s="484"/>
      <c r="G58" s="484"/>
      <c r="H58" s="484"/>
      <c r="I58" s="483"/>
      <c r="J58" s="483"/>
      <c r="K58" s="484"/>
      <c r="L58" s="484"/>
      <c r="M58" s="483"/>
      <c r="N58" s="484"/>
      <c r="O58" s="484"/>
      <c r="P58" s="484"/>
      <c r="Q58" s="484"/>
      <c r="R58" s="349" t="s">
        <v>509</v>
      </c>
      <c r="S58" s="349" t="s">
        <v>100</v>
      </c>
      <c r="T58" s="349" t="s">
        <v>510</v>
      </c>
      <c r="U58" s="349" t="s">
        <v>511</v>
      </c>
      <c r="V58" s="349" t="s">
        <v>512</v>
      </c>
      <c r="W58" s="349" t="s">
        <v>513</v>
      </c>
      <c r="X58" s="354" t="s">
        <v>101</v>
      </c>
      <c r="Y58" s="354" t="s">
        <v>102</v>
      </c>
      <c r="Z58" s="526"/>
      <c r="AA58" s="526"/>
      <c r="AB58" s="526"/>
      <c r="AC58" s="527"/>
      <c r="AD58" s="516"/>
    </row>
    <row r="59" spans="2:30" s="359" customFormat="1" ht="57.75" customHeight="1" x14ac:dyDescent="0.25">
      <c r="B59" s="521" t="s">
        <v>238</v>
      </c>
      <c r="C59" s="525" t="s">
        <v>0</v>
      </c>
      <c r="D59" s="521" t="s">
        <v>552</v>
      </c>
      <c r="E59" s="506" t="s">
        <v>227</v>
      </c>
      <c r="F59" s="506" t="s">
        <v>266</v>
      </c>
      <c r="G59" s="521" t="s">
        <v>240</v>
      </c>
      <c r="H59" s="506" t="s">
        <v>230</v>
      </c>
      <c r="I59" s="506">
        <v>1</v>
      </c>
      <c r="J59" s="506" t="s">
        <v>241</v>
      </c>
      <c r="K59" s="360" t="s">
        <v>556</v>
      </c>
      <c r="L59" s="363">
        <v>0.25</v>
      </c>
      <c r="M59" s="362" t="s">
        <v>239</v>
      </c>
      <c r="N59" s="363">
        <v>0.2</v>
      </c>
      <c r="O59" s="363">
        <v>0.5</v>
      </c>
      <c r="P59" s="363">
        <v>0.9</v>
      </c>
      <c r="Q59" s="363">
        <v>1</v>
      </c>
      <c r="R59" s="364">
        <f>ROUND(110000000*1.03,0)</f>
        <v>113300000</v>
      </c>
      <c r="S59" s="517">
        <f>SUM(R59:R62)</f>
        <v>536932325</v>
      </c>
      <c r="T59" s="365">
        <f t="shared" ref="T59:W62" si="12">ROUND($R59*N59,0)</f>
        <v>22660000</v>
      </c>
      <c r="U59" s="365">
        <f t="shared" si="12"/>
        <v>56650000</v>
      </c>
      <c r="V59" s="365">
        <f t="shared" si="12"/>
        <v>101970000</v>
      </c>
      <c r="W59" s="365">
        <f t="shared" si="12"/>
        <v>113300000</v>
      </c>
      <c r="X59" s="377">
        <v>0</v>
      </c>
      <c r="Y59" s="367">
        <v>0</v>
      </c>
      <c r="Z59" s="368">
        <v>0</v>
      </c>
      <c r="AA59" s="383"/>
      <c r="AB59" s="368">
        <f>L59*Z59</f>
        <v>0</v>
      </c>
      <c r="AC59" s="369"/>
      <c r="AD59" s="369"/>
    </row>
    <row r="60" spans="2:30" s="359" customFormat="1" ht="57.75" customHeight="1" x14ac:dyDescent="0.25">
      <c r="B60" s="521"/>
      <c r="C60" s="525"/>
      <c r="D60" s="522"/>
      <c r="E60" s="507"/>
      <c r="F60" s="507"/>
      <c r="G60" s="521"/>
      <c r="H60" s="508"/>
      <c r="I60" s="508"/>
      <c r="J60" s="507"/>
      <c r="K60" s="360" t="s">
        <v>530</v>
      </c>
      <c r="L60" s="363">
        <v>0.25</v>
      </c>
      <c r="M60" s="362" t="s">
        <v>243</v>
      </c>
      <c r="N60" s="363">
        <v>0.2</v>
      </c>
      <c r="O60" s="363">
        <v>0.5</v>
      </c>
      <c r="P60" s="363">
        <v>0.9</v>
      </c>
      <c r="Q60" s="363">
        <v>1</v>
      </c>
      <c r="R60" s="364">
        <f>ROUND(146000000*1.03,0)</f>
        <v>150380000</v>
      </c>
      <c r="S60" s="517"/>
      <c r="T60" s="365">
        <f t="shared" si="12"/>
        <v>30076000</v>
      </c>
      <c r="U60" s="365">
        <f t="shared" si="12"/>
        <v>75190000</v>
      </c>
      <c r="V60" s="365">
        <f t="shared" si="12"/>
        <v>135342000</v>
      </c>
      <c r="W60" s="365">
        <f t="shared" si="12"/>
        <v>150380000</v>
      </c>
      <c r="X60" s="370">
        <v>0</v>
      </c>
      <c r="Y60" s="367">
        <v>0</v>
      </c>
      <c r="Z60" s="368">
        <v>0</v>
      </c>
      <c r="AA60" s="383"/>
      <c r="AB60" s="368">
        <f t="shared" ref="AB60:AB62" si="13">L60*Z60</f>
        <v>0</v>
      </c>
      <c r="AC60" s="369"/>
      <c r="AD60" s="369"/>
    </row>
    <row r="61" spans="2:30" s="359" customFormat="1" ht="57.75" customHeight="1" x14ac:dyDescent="0.25">
      <c r="B61" s="521"/>
      <c r="C61" s="525"/>
      <c r="D61" s="522"/>
      <c r="E61" s="507"/>
      <c r="F61" s="507"/>
      <c r="G61" s="521" t="s">
        <v>245</v>
      </c>
      <c r="H61" s="506" t="s">
        <v>230</v>
      </c>
      <c r="I61" s="506">
        <v>1</v>
      </c>
      <c r="J61" s="507"/>
      <c r="K61" s="360" t="s">
        <v>534</v>
      </c>
      <c r="L61" s="363">
        <v>0.25</v>
      </c>
      <c r="M61" s="362" t="s">
        <v>244</v>
      </c>
      <c r="N61" s="363">
        <v>0.2</v>
      </c>
      <c r="O61" s="363">
        <v>0.5</v>
      </c>
      <c r="P61" s="363">
        <v>0.9</v>
      </c>
      <c r="Q61" s="363">
        <v>1</v>
      </c>
      <c r="R61" s="364">
        <f>ROUND(147063519*1.03,0)</f>
        <v>151475425</v>
      </c>
      <c r="S61" s="517"/>
      <c r="T61" s="365">
        <f t="shared" si="12"/>
        <v>30295085</v>
      </c>
      <c r="U61" s="365">
        <f t="shared" si="12"/>
        <v>75737713</v>
      </c>
      <c r="V61" s="365">
        <f t="shared" si="12"/>
        <v>136327883</v>
      </c>
      <c r="W61" s="365">
        <f t="shared" si="12"/>
        <v>151475425</v>
      </c>
      <c r="X61" s="370">
        <v>0</v>
      </c>
      <c r="Y61" s="367">
        <v>0</v>
      </c>
      <c r="Z61" s="368">
        <v>0</v>
      </c>
      <c r="AA61" s="383"/>
      <c r="AB61" s="368">
        <f t="shared" si="13"/>
        <v>0</v>
      </c>
      <c r="AC61" s="369"/>
      <c r="AD61" s="369"/>
    </row>
    <row r="62" spans="2:30" s="359" customFormat="1" ht="56.25" customHeight="1" x14ac:dyDescent="0.25">
      <c r="B62" s="521"/>
      <c r="C62" s="525"/>
      <c r="D62" s="522"/>
      <c r="E62" s="508"/>
      <c r="F62" s="508"/>
      <c r="G62" s="521"/>
      <c r="H62" s="508"/>
      <c r="I62" s="508"/>
      <c r="J62" s="508"/>
      <c r="K62" s="360" t="s">
        <v>535</v>
      </c>
      <c r="L62" s="363">
        <v>0.25</v>
      </c>
      <c r="M62" s="372" t="s">
        <v>246</v>
      </c>
      <c r="N62" s="363">
        <v>0.2</v>
      </c>
      <c r="O62" s="363">
        <v>0.5</v>
      </c>
      <c r="P62" s="363">
        <v>0.9</v>
      </c>
      <c r="Q62" s="363">
        <v>1</v>
      </c>
      <c r="R62" s="364">
        <f>ROUND(118230000*1.03,0)</f>
        <v>121776900</v>
      </c>
      <c r="S62" s="517"/>
      <c r="T62" s="365">
        <f t="shared" si="12"/>
        <v>24355380</v>
      </c>
      <c r="U62" s="365">
        <f t="shared" si="12"/>
        <v>60888450</v>
      </c>
      <c r="V62" s="365">
        <f t="shared" si="12"/>
        <v>109599210</v>
      </c>
      <c r="W62" s="365">
        <f t="shared" si="12"/>
        <v>121776900</v>
      </c>
      <c r="X62" s="370">
        <v>0</v>
      </c>
      <c r="Y62" s="367">
        <v>0</v>
      </c>
      <c r="Z62" s="368">
        <v>0</v>
      </c>
      <c r="AA62" s="383"/>
      <c r="AB62" s="368">
        <f t="shared" si="13"/>
        <v>0</v>
      </c>
      <c r="AC62" s="369"/>
      <c r="AD62" s="369"/>
    </row>
    <row r="63" spans="2:30" ht="56.25" customHeight="1" x14ac:dyDescent="0.2">
      <c r="B63" s="352"/>
      <c r="C63" s="353"/>
      <c r="D63" s="352"/>
      <c r="E63" s="352"/>
      <c r="F63" s="352"/>
      <c r="G63" s="352"/>
      <c r="H63" s="352"/>
      <c r="I63" s="352"/>
      <c r="J63" s="352"/>
      <c r="K63" s="352"/>
      <c r="L63" s="318">
        <f>SUM(L59:L62)</f>
        <v>1</v>
      </c>
      <c r="M63" s="304"/>
      <c r="N63" s="301"/>
      <c r="O63" s="305"/>
      <c r="P63" s="301"/>
      <c r="Q63" s="305"/>
      <c r="R63" s="306"/>
      <c r="S63" s="351"/>
      <c r="T63" s="315">
        <f>SUM(T59:T62)</f>
        <v>107386465</v>
      </c>
      <c r="U63" s="315">
        <f t="shared" ref="U63:W63" si="14">SUM(U59:U62)</f>
        <v>268466163</v>
      </c>
      <c r="V63" s="315">
        <f t="shared" si="14"/>
        <v>483239093</v>
      </c>
      <c r="W63" s="315">
        <f t="shared" si="14"/>
        <v>536932325</v>
      </c>
      <c r="X63" s="316">
        <f>SUM(X59:X62)</f>
        <v>0</v>
      </c>
      <c r="Y63" s="316">
        <f>SUM(Y59:Y62)</f>
        <v>0</v>
      </c>
      <c r="Z63" s="302"/>
      <c r="AA63" s="302"/>
      <c r="AB63" s="317">
        <f>SUM(AB59:AB62)</f>
        <v>0</v>
      </c>
      <c r="AC63" s="303"/>
      <c r="AD63" s="303"/>
    </row>
    <row r="64" spans="2:30" ht="56.25" customHeight="1" x14ac:dyDescent="0.2">
      <c r="B64" s="307" t="s">
        <v>247</v>
      </c>
      <c r="C64" s="308"/>
      <c r="D64" s="309"/>
      <c r="E64" s="309"/>
      <c r="F64" s="309"/>
      <c r="G64" s="309"/>
      <c r="H64" s="309"/>
      <c r="I64" s="309"/>
      <c r="J64" s="309"/>
      <c r="K64" s="309"/>
      <c r="L64" s="309"/>
      <c r="M64" s="310"/>
      <c r="N64" s="309"/>
      <c r="O64" s="310"/>
      <c r="P64" s="309"/>
      <c r="Q64" s="310"/>
      <c r="R64" s="314">
        <f>SUM(R52:R63)</f>
        <v>1187715165</v>
      </c>
      <c r="S64" s="314">
        <f>SUM(S52:S63)</f>
        <v>1187715165</v>
      </c>
      <c r="T64" s="311"/>
      <c r="U64" s="311"/>
      <c r="V64" s="311"/>
      <c r="W64" s="311"/>
      <c r="X64" s="311">
        <f>SUM(X52:X63)</f>
        <v>0</v>
      </c>
      <c r="Y64" s="311">
        <f>SUM(Y52:Y63)</f>
        <v>0</v>
      </c>
      <c r="Z64" s="311"/>
      <c r="AA64" s="312"/>
      <c r="AB64" s="312"/>
      <c r="AC64" s="312"/>
      <c r="AD64" s="312"/>
    </row>
    <row r="65" spans="2:37" x14ac:dyDescent="0.2">
      <c r="B65" s="486" t="s">
        <v>662</v>
      </c>
      <c r="C65" s="486"/>
      <c r="D65" s="486"/>
      <c r="R65" s="347">
        <f>+R64+R46-'Plan Financiero 2022'!G50</f>
        <v>0</v>
      </c>
      <c r="AC65" s="313"/>
      <c r="AD65" s="313"/>
      <c r="AE65" s="313"/>
      <c r="AF65" s="313"/>
      <c r="AG65" s="313"/>
      <c r="AH65" s="313"/>
      <c r="AI65" s="313"/>
      <c r="AJ65" s="313"/>
      <c r="AK65" s="313"/>
    </row>
    <row r="66" spans="2:37" x14ac:dyDescent="0.2">
      <c r="AC66" s="313"/>
      <c r="AD66" s="313"/>
      <c r="AE66" s="313"/>
      <c r="AF66" s="313"/>
      <c r="AG66" s="313"/>
      <c r="AH66" s="313"/>
      <c r="AI66" s="313"/>
      <c r="AJ66" s="313"/>
      <c r="AK66" s="313"/>
    </row>
    <row r="67" spans="2:37" x14ac:dyDescent="0.2">
      <c r="AC67" s="313"/>
      <c r="AD67" s="313"/>
      <c r="AE67" s="313"/>
      <c r="AF67" s="313"/>
      <c r="AG67" s="313"/>
      <c r="AH67" s="313"/>
      <c r="AI67" s="313"/>
      <c r="AJ67" s="313"/>
      <c r="AK67" s="313"/>
    </row>
    <row r="68" spans="2:37" x14ac:dyDescent="0.2">
      <c r="AC68" s="313"/>
      <c r="AD68" s="313"/>
      <c r="AE68" s="313"/>
      <c r="AF68" s="313"/>
      <c r="AG68" s="313"/>
      <c r="AH68" s="313"/>
      <c r="AI68" s="313"/>
      <c r="AJ68" s="313"/>
      <c r="AK68" s="313"/>
    </row>
    <row r="69" spans="2:37" x14ac:dyDescent="0.2">
      <c r="AC69" s="313"/>
      <c r="AD69" s="313"/>
      <c r="AE69" s="313"/>
      <c r="AF69" s="313"/>
      <c r="AG69" s="313"/>
      <c r="AH69" s="313"/>
      <c r="AI69" s="313"/>
      <c r="AJ69" s="313"/>
      <c r="AK69" s="313"/>
    </row>
    <row r="70" spans="2:37" x14ac:dyDescent="0.2">
      <c r="AC70" s="313"/>
      <c r="AD70" s="313"/>
      <c r="AE70" s="313"/>
      <c r="AF70" s="313"/>
      <c r="AG70" s="313"/>
      <c r="AH70" s="313"/>
      <c r="AI70" s="313"/>
      <c r="AJ70" s="313"/>
      <c r="AK70" s="313"/>
    </row>
    <row r="71" spans="2:37" x14ac:dyDescent="0.2">
      <c r="AC71" s="313"/>
      <c r="AD71" s="313"/>
      <c r="AE71" s="313"/>
      <c r="AF71" s="313"/>
      <c r="AG71" s="313"/>
      <c r="AH71" s="313"/>
      <c r="AI71" s="313"/>
      <c r="AJ71" s="313"/>
      <c r="AK71" s="313"/>
    </row>
    <row r="72" spans="2:37" x14ac:dyDescent="0.2">
      <c r="AC72" s="313"/>
      <c r="AD72" s="313"/>
      <c r="AE72" s="313"/>
      <c r="AF72" s="313"/>
      <c r="AG72" s="313"/>
      <c r="AH72" s="313"/>
      <c r="AI72" s="313"/>
      <c r="AJ72" s="313"/>
      <c r="AK72" s="313"/>
    </row>
    <row r="73" spans="2:37" x14ac:dyDescent="0.2">
      <c r="AC73" s="313"/>
      <c r="AD73" s="313"/>
      <c r="AE73" s="313"/>
      <c r="AF73" s="313"/>
      <c r="AG73" s="313"/>
      <c r="AH73" s="313"/>
      <c r="AI73" s="313"/>
      <c r="AJ73" s="313"/>
      <c r="AK73" s="313"/>
    </row>
    <row r="74" spans="2:37" x14ac:dyDescent="0.2">
      <c r="AC74" s="313"/>
      <c r="AD74" s="313"/>
      <c r="AE74" s="313"/>
      <c r="AF74" s="313"/>
      <c r="AG74" s="313"/>
      <c r="AH74" s="313"/>
      <c r="AI74" s="313"/>
      <c r="AJ74" s="313"/>
      <c r="AK74" s="313"/>
    </row>
    <row r="75" spans="2:37" x14ac:dyDescent="0.2">
      <c r="AC75" s="313"/>
      <c r="AD75" s="313"/>
      <c r="AE75" s="313"/>
      <c r="AF75" s="313"/>
      <c r="AG75" s="313"/>
      <c r="AH75" s="313"/>
      <c r="AI75" s="313"/>
      <c r="AJ75" s="313"/>
      <c r="AK75" s="313"/>
    </row>
    <row r="76" spans="2:37" x14ac:dyDescent="0.2">
      <c r="AC76" s="313"/>
      <c r="AD76" s="313"/>
      <c r="AE76" s="313"/>
      <c r="AF76" s="313"/>
      <c r="AG76" s="313"/>
      <c r="AH76" s="313"/>
      <c r="AI76" s="313"/>
      <c r="AJ76" s="313"/>
      <c r="AK76" s="313"/>
    </row>
    <row r="77" spans="2:37" x14ac:dyDescent="0.2">
      <c r="AC77" s="313"/>
      <c r="AD77" s="313"/>
      <c r="AE77" s="313"/>
      <c r="AF77" s="313"/>
      <c r="AG77" s="313"/>
      <c r="AH77" s="313"/>
      <c r="AI77" s="313"/>
      <c r="AJ77" s="313"/>
      <c r="AK77" s="313"/>
    </row>
    <row r="78" spans="2:37" x14ac:dyDescent="0.2">
      <c r="AC78" s="313"/>
      <c r="AD78" s="313"/>
      <c r="AE78" s="313"/>
      <c r="AF78" s="313"/>
      <c r="AG78" s="313"/>
      <c r="AH78" s="313"/>
      <c r="AI78" s="313"/>
      <c r="AJ78" s="313"/>
      <c r="AK78" s="313"/>
    </row>
    <row r="79" spans="2:37" x14ac:dyDescent="0.2">
      <c r="AC79" s="313"/>
      <c r="AD79" s="313"/>
      <c r="AE79" s="313"/>
      <c r="AF79" s="313"/>
      <c r="AG79" s="313"/>
      <c r="AH79" s="313"/>
      <c r="AI79" s="313"/>
      <c r="AJ79" s="313"/>
      <c r="AK79" s="313"/>
    </row>
    <row r="80" spans="2:37" x14ac:dyDescent="0.2">
      <c r="AC80" s="313"/>
      <c r="AD80" s="313"/>
      <c r="AE80" s="313"/>
      <c r="AF80" s="313"/>
      <c r="AG80" s="313"/>
      <c r="AH80" s="313"/>
      <c r="AI80" s="313"/>
      <c r="AJ80" s="313"/>
      <c r="AK80" s="313"/>
    </row>
    <row r="81" spans="29:37" x14ac:dyDescent="0.2">
      <c r="AC81" s="313"/>
      <c r="AD81" s="313"/>
      <c r="AE81" s="313"/>
      <c r="AF81" s="313"/>
      <c r="AG81" s="313"/>
      <c r="AH81" s="313"/>
      <c r="AI81" s="313"/>
      <c r="AJ81" s="313"/>
      <c r="AK81" s="313"/>
    </row>
    <row r="82" spans="29:37" x14ac:dyDescent="0.2">
      <c r="AC82" s="313"/>
      <c r="AD82" s="313"/>
      <c r="AE82" s="313"/>
      <c r="AF82" s="313"/>
      <c r="AG82" s="313"/>
      <c r="AH82" s="313"/>
      <c r="AI82" s="313"/>
      <c r="AJ82" s="313"/>
      <c r="AK82" s="313"/>
    </row>
    <row r="83" spans="29:37" x14ac:dyDescent="0.2">
      <c r="AC83" s="313"/>
      <c r="AD83" s="313"/>
      <c r="AE83" s="313"/>
      <c r="AF83" s="313"/>
      <c r="AG83" s="313"/>
      <c r="AH83" s="313"/>
      <c r="AI83" s="313"/>
      <c r="AJ83" s="313"/>
      <c r="AK83" s="313"/>
    </row>
    <row r="84" spans="29:37" x14ac:dyDescent="0.2">
      <c r="AC84" s="313"/>
      <c r="AD84" s="313"/>
      <c r="AE84" s="313"/>
      <c r="AF84" s="313"/>
      <c r="AG84" s="313"/>
      <c r="AH84" s="313"/>
      <c r="AI84" s="313"/>
      <c r="AJ84" s="313"/>
      <c r="AK84" s="313"/>
    </row>
    <row r="85" spans="29:37" x14ac:dyDescent="0.2">
      <c r="AC85" s="313"/>
      <c r="AD85" s="313"/>
      <c r="AE85" s="313"/>
      <c r="AF85" s="313"/>
      <c r="AG85" s="313"/>
      <c r="AH85" s="313"/>
      <c r="AI85" s="313"/>
      <c r="AJ85" s="313"/>
      <c r="AK85" s="313"/>
    </row>
    <row r="86" spans="29:37" x14ac:dyDescent="0.2">
      <c r="AC86" s="313"/>
      <c r="AD86" s="313"/>
      <c r="AE86" s="313"/>
      <c r="AF86" s="313"/>
      <c r="AG86" s="313"/>
      <c r="AH86" s="313"/>
      <c r="AI86" s="313"/>
      <c r="AJ86" s="313"/>
      <c r="AK86" s="313"/>
    </row>
    <row r="87" spans="29:37" x14ac:dyDescent="0.2">
      <c r="AC87" s="313"/>
      <c r="AD87" s="313"/>
      <c r="AE87" s="313"/>
      <c r="AF87" s="313"/>
      <c r="AG87" s="313"/>
      <c r="AH87" s="313"/>
      <c r="AI87" s="313"/>
      <c r="AJ87" s="313"/>
      <c r="AK87" s="313"/>
    </row>
    <row r="88" spans="29:37" x14ac:dyDescent="0.2">
      <c r="AC88" s="313"/>
      <c r="AD88" s="313"/>
      <c r="AE88" s="313"/>
      <c r="AF88" s="313"/>
      <c r="AG88" s="313"/>
      <c r="AH88" s="313"/>
      <c r="AI88" s="313"/>
      <c r="AJ88" s="313"/>
      <c r="AK88" s="313"/>
    </row>
    <row r="89" spans="29:37" x14ac:dyDescent="0.2">
      <c r="AC89" s="313"/>
      <c r="AD89" s="313"/>
      <c r="AE89" s="313"/>
      <c r="AF89" s="313"/>
      <c r="AG89" s="313"/>
      <c r="AH89" s="313"/>
      <c r="AI89" s="313"/>
      <c r="AJ89" s="313"/>
      <c r="AK89" s="313"/>
    </row>
    <row r="90" spans="29:37" x14ac:dyDescent="0.2">
      <c r="AC90" s="313"/>
      <c r="AD90" s="313"/>
      <c r="AE90" s="313"/>
      <c r="AF90" s="313"/>
      <c r="AG90" s="313"/>
      <c r="AH90" s="313"/>
      <c r="AI90" s="313"/>
      <c r="AJ90" s="313"/>
      <c r="AK90" s="313"/>
    </row>
    <row r="91" spans="29:37" x14ac:dyDescent="0.2">
      <c r="AC91" s="313"/>
      <c r="AD91" s="313"/>
      <c r="AE91" s="313"/>
      <c r="AF91" s="313"/>
      <c r="AG91" s="313"/>
      <c r="AH91" s="313"/>
      <c r="AI91" s="313"/>
      <c r="AJ91" s="313"/>
      <c r="AK91" s="313"/>
    </row>
    <row r="92" spans="29:37" x14ac:dyDescent="0.2">
      <c r="AC92" s="313"/>
      <c r="AD92" s="313"/>
      <c r="AE92" s="313"/>
      <c r="AF92" s="313"/>
      <c r="AG92" s="313"/>
      <c r="AH92" s="313"/>
      <c r="AI92" s="313"/>
      <c r="AJ92" s="313"/>
      <c r="AK92" s="313"/>
    </row>
    <row r="93" spans="29:37" x14ac:dyDescent="0.2">
      <c r="AC93" s="313"/>
      <c r="AD93" s="313"/>
      <c r="AE93" s="313"/>
      <c r="AF93" s="313"/>
      <c r="AG93" s="313"/>
      <c r="AH93" s="313"/>
      <c r="AI93" s="313"/>
      <c r="AJ93" s="313"/>
      <c r="AK93" s="313"/>
    </row>
    <row r="94" spans="29:37" x14ac:dyDescent="0.2">
      <c r="AC94" s="313"/>
      <c r="AD94" s="313"/>
      <c r="AE94" s="313"/>
      <c r="AF94" s="313"/>
      <c r="AG94" s="313"/>
      <c r="AH94" s="313"/>
      <c r="AI94" s="313"/>
      <c r="AJ94" s="313"/>
      <c r="AK94" s="313"/>
    </row>
  </sheetData>
  <dataConsolidate/>
  <mergeCells count="222">
    <mergeCell ref="C47:Y47"/>
    <mergeCell ref="C48:Y48"/>
    <mergeCell ref="H37:H40"/>
    <mergeCell ref="I37:I40"/>
    <mergeCell ref="J37:J40"/>
    <mergeCell ref="S37:S44"/>
    <mergeCell ref="S59:S62"/>
    <mergeCell ref="G61:G62"/>
    <mergeCell ref="H61:H62"/>
    <mergeCell ref="I61:I62"/>
    <mergeCell ref="I52:I53"/>
    <mergeCell ref="J52:J55"/>
    <mergeCell ref="S52:S55"/>
    <mergeCell ref="G54:G55"/>
    <mergeCell ref="H54:H55"/>
    <mergeCell ref="I54:I55"/>
    <mergeCell ref="G41:G42"/>
    <mergeCell ref="H41:H42"/>
    <mergeCell ref="I41:I42"/>
    <mergeCell ref="J41:J42"/>
    <mergeCell ref="G43:G44"/>
    <mergeCell ref="H43:H44"/>
    <mergeCell ref="B59:B62"/>
    <mergeCell ref="C59:C62"/>
    <mergeCell ref="D59:D62"/>
    <mergeCell ref="E59:E62"/>
    <mergeCell ref="F59:F62"/>
    <mergeCell ref="G59:G60"/>
    <mergeCell ref="X57:Y57"/>
    <mergeCell ref="Z57:Z58"/>
    <mergeCell ref="AA57:AA58"/>
    <mergeCell ref="H57:H58"/>
    <mergeCell ref="I57:I58"/>
    <mergeCell ref="J57:J58"/>
    <mergeCell ref="K57:K58"/>
    <mergeCell ref="L57:L58"/>
    <mergeCell ref="M57:M58"/>
    <mergeCell ref="B57:B58"/>
    <mergeCell ref="C57:C58"/>
    <mergeCell ref="D57:D58"/>
    <mergeCell ref="E57:E58"/>
    <mergeCell ref="F57:F58"/>
    <mergeCell ref="G57:G58"/>
    <mergeCell ref="H59:H60"/>
    <mergeCell ref="I59:I60"/>
    <mergeCell ref="J59:J62"/>
    <mergeCell ref="AB57:AB58"/>
    <mergeCell ref="AC57:AC58"/>
    <mergeCell ref="AD57:AD58"/>
    <mergeCell ref="N57:N58"/>
    <mergeCell ref="O57:O58"/>
    <mergeCell ref="P57:P58"/>
    <mergeCell ref="Q57:Q58"/>
    <mergeCell ref="R57:S57"/>
    <mergeCell ref="T57:W57"/>
    <mergeCell ref="B52:B55"/>
    <mergeCell ref="C52:C55"/>
    <mergeCell ref="D52:D55"/>
    <mergeCell ref="E52:E55"/>
    <mergeCell ref="F52:F55"/>
    <mergeCell ref="G52:G53"/>
    <mergeCell ref="H52:H53"/>
    <mergeCell ref="P50:P51"/>
    <mergeCell ref="Q50:Q51"/>
    <mergeCell ref="J50:J51"/>
    <mergeCell ref="K50:K51"/>
    <mergeCell ref="L50:L51"/>
    <mergeCell ref="M50:M51"/>
    <mergeCell ref="N50:N51"/>
    <mergeCell ref="O50:O51"/>
    <mergeCell ref="Z49:AB49"/>
    <mergeCell ref="AD49:AD51"/>
    <mergeCell ref="B50:B51"/>
    <mergeCell ref="C50:C51"/>
    <mergeCell ref="D50:D51"/>
    <mergeCell ref="E50:E51"/>
    <mergeCell ref="F50:F51"/>
    <mergeCell ref="G50:G51"/>
    <mergeCell ref="H50:H51"/>
    <mergeCell ref="I50:I51"/>
    <mergeCell ref="C49:F49"/>
    <mergeCell ref="G49:M49"/>
    <mergeCell ref="N49:Q49"/>
    <mergeCell ref="R49:W49"/>
    <mergeCell ref="X49:Y49"/>
    <mergeCell ref="AA50:AA51"/>
    <mergeCell ref="AB50:AB51"/>
    <mergeCell ref="AC50:AC51"/>
    <mergeCell ref="R50:S50"/>
    <mergeCell ref="T50:W50"/>
    <mergeCell ref="X50:Y50"/>
    <mergeCell ref="Z50:Z51"/>
    <mergeCell ref="B37:B44"/>
    <mergeCell ref="C37:C44"/>
    <mergeCell ref="D37:D44"/>
    <mergeCell ref="E37:E44"/>
    <mergeCell ref="F37:F44"/>
    <mergeCell ref="G37:G40"/>
    <mergeCell ref="I43:I44"/>
    <mergeCell ref="J43:J44"/>
    <mergeCell ref="X35:Y35"/>
    <mergeCell ref="H35:H36"/>
    <mergeCell ref="I35:I36"/>
    <mergeCell ref="J35:J36"/>
    <mergeCell ref="K35:K36"/>
    <mergeCell ref="L35:L36"/>
    <mergeCell ref="M35:M36"/>
    <mergeCell ref="B35:B36"/>
    <mergeCell ref="C35:C36"/>
    <mergeCell ref="D35:D36"/>
    <mergeCell ref="E35:E36"/>
    <mergeCell ref="F35:F36"/>
    <mergeCell ref="G35:G36"/>
    <mergeCell ref="Z35:Z36"/>
    <mergeCell ref="AA35:AA36"/>
    <mergeCell ref="AB35:AB36"/>
    <mergeCell ref="AC35:AC36"/>
    <mergeCell ref="AD35:AD36"/>
    <mergeCell ref="N35:N36"/>
    <mergeCell ref="O35:O36"/>
    <mergeCell ref="P35:P36"/>
    <mergeCell ref="Q35:Q36"/>
    <mergeCell ref="R35:S35"/>
    <mergeCell ref="T35:W35"/>
    <mergeCell ref="J26:J33"/>
    <mergeCell ref="S26:S33"/>
    <mergeCell ref="C29:C33"/>
    <mergeCell ref="E29:E33"/>
    <mergeCell ref="F29:F33"/>
    <mergeCell ref="G29:G33"/>
    <mergeCell ref="H29:H33"/>
    <mergeCell ref="G26:G28"/>
    <mergeCell ref="B26:B33"/>
    <mergeCell ref="C26:C28"/>
    <mergeCell ref="D26:D33"/>
    <mergeCell ref="E26:E28"/>
    <mergeCell ref="F26:F28"/>
    <mergeCell ref="H26:H28"/>
    <mergeCell ref="I29:I33"/>
    <mergeCell ref="I26:I28"/>
    <mergeCell ref="AB24:AB25"/>
    <mergeCell ref="AC24:AC25"/>
    <mergeCell ref="AD24:AD25"/>
    <mergeCell ref="N24:N25"/>
    <mergeCell ref="O24:O25"/>
    <mergeCell ref="P24:P25"/>
    <mergeCell ref="Q24:Q25"/>
    <mergeCell ref="R24:S24"/>
    <mergeCell ref="T24:W24"/>
    <mergeCell ref="B24:B25"/>
    <mergeCell ref="C24:C25"/>
    <mergeCell ref="D24:D25"/>
    <mergeCell ref="E24:E25"/>
    <mergeCell ref="F24:F25"/>
    <mergeCell ref="G24:G25"/>
    <mergeCell ref="X24:Y24"/>
    <mergeCell ref="Z24:Z25"/>
    <mergeCell ref="AA24:AA25"/>
    <mergeCell ref="S14:S22"/>
    <mergeCell ref="C20:C22"/>
    <mergeCell ref="E20:E22"/>
    <mergeCell ref="F20:F22"/>
    <mergeCell ref="G20:G22"/>
    <mergeCell ref="H20:H22"/>
    <mergeCell ref="I20:I22"/>
    <mergeCell ref="J20:J22"/>
    <mergeCell ref="H24:H25"/>
    <mergeCell ref="I24:I25"/>
    <mergeCell ref="J24:J25"/>
    <mergeCell ref="K24:K25"/>
    <mergeCell ref="L24:L25"/>
    <mergeCell ref="M24:M25"/>
    <mergeCell ref="I14:I19"/>
    <mergeCell ref="Q12:Q13"/>
    <mergeCell ref="K12:K13"/>
    <mergeCell ref="L12:L13"/>
    <mergeCell ref="M12:M13"/>
    <mergeCell ref="N12:N13"/>
    <mergeCell ref="O12:O13"/>
    <mergeCell ref="P12:P13"/>
    <mergeCell ref="J14:J19"/>
    <mergeCell ref="I12:I13"/>
    <mergeCell ref="J12:J13"/>
    <mergeCell ref="B65:D65"/>
    <mergeCell ref="B4:B5"/>
    <mergeCell ref="C4:Y4"/>
    <mergeCell ref="Z4:AD5"/>
    <mergeCell ref="C5:Y5"/>
    <mergeCell ref="C6:Y6"/>
    <mergeCell ref="Z6:AD6"/>
    <mergeCell ref="B7:AD7"/>
    <mergeCell ref="C8:Y8"/>
    <mergeCell ref="C9:Y9"/>
    <mergeCell ref="C10:Y10"/>
    <mergeCell ref="C11:F11"/>
    <mergeCell ref="G11:M11"/>
    <mergeCell ref="N11:Q11"/>
    <mergeCell ref="R11:W11"/>
    <mergeCell ref="X11:Y11"/>
    <mergeCell ref="Z11:AB11"/>
    <mergeCell ref="B14:B22"/>
    <mergeCell ref="C14:C19"/>
    <mergeCell ref="D14:D22"/>
    <mergeCell ref="E14:E19"/>
    <mergeCell ref="F14:F19"/>
    <mergeCell ref="G14:G19"/>
    <mergeCell ref="H14:H19"/>
    <mergeCell ref="AD11:AD13"/>
    <mergeCell ref="B12:B13"/>
    <mergeCell ref="C12:C13"/>
    <mergeCell ref="D12:D13"/>
    <mergeCell ref="E12:E13"/>
    <mergeCell ref="F12:F13"/>
    <mergeCell ref="G12:G13"/>
    <mergeCell ref="AB12:AB13"/>
    <mergeCell ref="AC12:AC13"/>
    <mergeCell ref="R12:S12"/>
    <mergeCell ref="T12:W12"/>
    <mergeCell ref="X12:Y12"/>
    <mergeCell ref="Z12:Z13"/>
    <mergeCell ref="AA12:AA13"/>
    <mergeCell ref="H12:H13"/>
  </mergeCells>
  <dataValidations count="2">
    <dataValidation type="list" allowBlank="1" showInputMessage="1" showErrorMessage="1" sqref="AA9:AB9 AB47" xr:uid="{B2874604-F6ED-4095-A38A-9B6C41128430}">
      <formula1>$AD$58:$AD$61</formula1>
    </dataValidation>
    <dataValidation type="list" allowBlank="1" showInputMessage="1" showErrorMessage="1" sqref="AB8" xr:uid="{F2749090-5806-485E-A46A-D124369BF345}">
      <formula1>$AD$58:$AD$59</formula1>
    </dataValidation>
  </dataValidations>
  <pageMargins left="0.70866141732283472" right="0.70866141732283472" top="0.74803149606299213" bottom="0.74803149606299213" header="0.31496062992125984" footer="0.31496062992125984"/>
  <pageSetup scale="43" fitToWidth="2" fitToHeight="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88BC-4E1D-45AF-9032-58A31BE1EA8E}">
  <sheetPr codeName="Sheet2">
    <pageSetUpPr fitToPage="1"/>
  </sheetPr>
  <dimension ref="A1:HM101"/>
  <sheetViews>
    <sheetView showGridLines="0" zoomScaleNormal="100" zoomScalePageLayoutView="55" workbookViewId="0"/>
  </sheetViews>
  <sheetFormatPr baseColWidth="10" defaultColWidth="11.25" defaultRowHeight="12.75" x14ac:dyDescent="0.25"/>
  <cols>
    <col min="1" max="1" width="11.25" style="429" customWidth="1"/>
    <col min="2" max="2" width="32.375" style="280" customWidth="1"/>
    <col min="3" max="4" width="34.5" style="280" customWidth="1"/>
    <col min="5" max="5" width="34" style="279" customWidth="1"/>
    <col min="6" max="6" width="30.25" style="279" customWidth="1"/>
    <col min="7" max="7" width="23.125" style="279" customWidth="1"/>
    <col min="8" max="8" width="26.875" style="279" customWidth="1"/>
    <col min="9" max="9" width="27.125" style="279" customWidth="1"/>
    <col min="10" max="10" width="33.5" style="279" customWidth="1"/>
    <col min="11" max="11" width="27.125" style="279" customWidth="1"/>
    <col min="12" max="12" width="40.25" style="281" customWidth="1"/>
    <col min="13" max="13" width="69.375" style="281" hidden="1" customWidth="1"/>
    <col min="14" max="14" width="57.625" style="281" hidden="1" customWidth="1"/>
    <col min="15" max="15" width="74.75" style="281" hidden="1" customWidth="1"/>
    <col min="16" max="16" width="29.25" style="281" hidden="1" customWidth="1"/>
    <col min="17" max="17" width="21.875" style="288" hidden="1" customWidth="1"/>
    <col min="18" max="18" width="27.75" style="288" customWidth="1"/>
    <col min="19" max="19" width="18.75" style="282" customWidth="1"/>
    <col min="20" max="20" width="21.25" style="282" customWidth="1"/>
    <col min="21" max="21" width="23" style="282" customWidth="1"/>
    <col min="22" max="256" width="11.25" style="279"/>
    <col min="257" max="257" width="34.5" style="279" customWidth="1"/>
    <col min="258" max="258" width="34.75" style="279" customWidth="1"/>
    <col min="259" max="259" width="25" style="279" customWidth="1"/>
    <col min="260" max="260" width="29.25" style="279" customWidth="1"/>
    <col min="261" max="261" width="30.25" style="279" customWidth="1"/>
    <col min="262" max="262" width="28.75" style="279" customWidth="1"/>
    <col min="263" max="263" width="23.125" style="279" customWidth="1"/>
    <col min="264" max="264" width="24.25" style="279" customWidth="1"/>
    <col min="265" max="265" width="27.125" style="279" customWidth="1"/>
    <col min="266" max="266" width="33.5" style="279" customWidth="1"/>
    <col min="267" max="267" width="39.5" style="279" customWidth="1"/>
    <col min="268" max="268" width="40.25" style="279" customWidth="1"/>
    <col min="269" max="269" width="33.625" style="279" customWidth="1"/>
    <col min="270" max="270" width="72.625" style="279" customWidth="1"/>
    <col min="271" max="271" width="60.75" style="279" customWidth="1"/>
    <col min="272" max="272" width="21" style="279" customWidth="1"/>
    <col min="273" max="273" width="22.5" style="279" customWidth="1"/>
    <col min="274" max="274" width="18.75" style="279" customWidth="1"/>
    <col min="275" max="275" width="17.75" style="279" customWidth="1"/>
    <col min="276" max="276" width="23" style="279" customWidth="1"/>
    <col min="277" max="277" width="10.875" style="279" bestFit="1" customWidth="1"/>
    <col min="278" max="512" width="11.25" style="279"/>
    <col min="513" max="513" width="34.5" style="279" customWidth="1"/>
    <col min="514" max="514" width="34.75" style="279" customWidth="1"/>
    <col min="515" max="515" width="25" style="279" customWidth="1"/>
    <col min="516" max="516" width="29.25" style="279" customWidth="1"/>
    <col min="517" max="517" width="30.25" style="279" customWidth="1"/>
    <col min="518" max="518" width="28.75" style="279" customWidth="1"/>
    <col min="519" max="519" width="23.125" style="279" customWidth="1"/>
    <col min="520" max="520" width="24.25" style="279" customWidth="1"/>
    <col min="521" max="521" width="27.125" style="279" customWidth="1"/>
    <col min="522" max="522" width="33.5" style="279" customWidth="1"/>
    <col min="523" max="523" width="39.5" style="279" customWidth="1"/>
    <col min="524" max="524" width="40.25" style="279" customWidth="1"/>
    <col min="525" max="525" width="33.625" style="279" customWidth="1"/>
    <col min="526" max="526" width="72.625" style="279" customWidth="1"/>
    <col min="527" max="527" width="60.75" style="279" customWidth="1"/>
    <col min="528" max="528" width="21" style="279" customWidth="1"/>
    <col min="529" max="529" width="22.5" style="279" customWidth="1"/>
    <col min="530" max="530" width="18.75" style="279" customWidth="1"/>
    <col min="531" max="531" width="17.75" style="279" customWidth="1"/>
    <col min="532" max="532" width="23" style="279" customWidth="1"/>
    <col min="533" max="533" width="10.875" style="279" bestFit="1" customWidth="1"/>
    <col min="534" max="768" width="11.25" style="279"/>
    <col min="769" max="769" width="34.5" style="279" customWidth="1"/>
    <col min="770" max="770" width="34.75" style="279" customWidth="1"/>
    <col min="771" max="771" width="25" style="279" customWidth="1"/>
    <col min="772" max="772" width="29.25" style="279" customWidth="1"/>
    <col min="773" max="773" width="30.25" style="279" customWidth="1"/>
    <col min="774" max="774" width="28.75" style="279" customWidth="1"/>
    <col min="775" max="775" width="23.125" style="279" customWidth="1"/>
    <col min="776" max="776" width="24.25" style="279" customWidth="1"/>
    <col min="777" max="777" width="27.125" style="279" customWidth="1"/>
    <col min="778" max="778" width="33.5" style="279" customWidth="1"/>
    <col min="779" max="779" width="39.5" style="279" customWidth="1"/>
    <col min="780" max="780" width="40.25" style="279" customWidth="1"/>
    <col min="781" max="781" width="33.625" style="279" customWidth="1"/>
    <col min="782" max="782" width="72.625" style="279" customWidth="1"/>
    <col min="783" max="783" width="60.75" style="279" customWidth="1"/>
    <col min="784" max="784" width="21" style="279" customWidth="1"/>
    <col min="785" max="785" width="22.5" style="279" customWidth="1"/>
    <col min="786" max="786" width="18.75" style="279" customWidth="1"/>
    <col min="787" max="787" width="17.75" style="279" customWidth="1"/>
    <col min="788" max="788" width="23" style="279" customWidth="1"/>
    <col min="789" max="789" width="10.875" style="279" bestFit="1" customWidth="1"/>
    <col min="790" max="1024" width="11.25" style="279"/>
    <col min="1025" max="1025" width="34.5" style="279" customWidth="1"/>
    <col min="1026" max="1026" width="34.75" style="279" customWidth="1"/>
    <col min="1027" max="1027" width="25" style="279" customWidth="1"/>
    <col min="1028" max="1028" width="29.25" style="279" customWidth="1"/>
    <col min="1029" max="1029" width="30.25" style="279" customWidth="1"/>
    <col min="1030" max="1030" width="28.75" style="279" customWidth="1"/>
    <col min="1031" max="1031" width="23.125" style="279" customWidth="1"/>
    <col min="1032" max="1032" width="24.25" style="279" customWidth="1"/>
    <col min="1033" max="1033" width="27.125" style="279" customWidth="1"/>
    <col min="1034" max="1034" width="33.5" style="279" customWidth="1"/>
    <col min="1035" max="1035" width="39.5" style="279" customWidth="1"/>
    <col min="1036" max="1036" width="40.25" style="279" customWidth="1"/>
    <col min="1037" max="1037" width="33.625" style="279" customWidth="1"/>
    <col min="1038" max="1038" width="72.625" style="279" customWidth="1"/>
    <col min="1039" max="1039" width="60.75" style="279" customWidth="1"/>
    <col min="1040" max="1040" width="21" style="279" customWidth="1"/>
    <col min="1041" max="1041" width="22.5" style="279" customWidth="1"/>
    <col min="1042" max="1042" width="18.75" style="279" customWidth="1"/>
    <col min="1043" max="1043" width="17.75" style="279" customWidth="1"/>
    <col min="1044" max="1044" width="23" style="279" customWidth="1"/>
    <col min="1045" max="1045" width="10.875" style="279" bestFit="1" customWidth="1"/>
    <col min="1046" max="1280" width="11.25" style="279"/>
    <col min="1281" max="1281" width="34.5" style="279" customWidth="1"/>
    <col min="1282" max="1282" width="34.75" style="279" customWidth="1"/>
    <col min="1283" max="1283" width="25" style="279" customWidth="1"/>
    <col min="1284" max="1284" width="29.25" style="279" customWidth="1"/>
    <col min="1285" max="1285" width="30.25" style="279" customWidth="1"/>
    <col min="1286" max="1286" width="28.75" style="279" customWidth="1"/>
    <col min="1287" max="1287" width="23.125" style="279" customWidth="1"/>
    <col min="1288" max="1288" width="24.25" style="279" customWidth="1"/>
    <col min="1289" max="1289" width="27.125" style="279" customWidth="1"/>
    <col min="1290" max="1290" width="33.5" style="279" customWidth="1"/>
    <col min="1291" max="1291" width="39.5" style="279" customWidth="1"/>
    <col min="1292" max="1292" width="40.25" style="279" customWidth="1"/>
    <col min="1293" max="1293" width="33.625" style="279" customWidth="1"/>
    <col min="1294" max="1294" width="72.625" style="279" customWidth="1"/>
    <col min="1295" max="1295" width="60.75" style="279" customWidth="1"/>
    <col min="1296" max="1296" width="21" style="279" customWidth="1"/>
    <col min="1297" max="1297" width="22.5" style="279" customWidth="1"/>
    <col min="1298" max="1298" width="18.75" style="279" customWidth="1"/>
    <col min="1299" max="1299" width="17.75" style="279" customWidth="1"/>
    <col min="1300" max="1300" width="23" style="279" customWidth="1"/>
    <col min="1301" max="1301" width="10.875" style="279" bestFit="1" customWidth="1"/>
    <col min="1302" max="1536" width="11.25" style="279"/>
    <col min="1537" max="1537" width="34.5" style="279" customWidth="1"/>
    <col min="1538" max="1538" width="34.75" style="279" customWidth="1"/>
    <col min="1539" max="1539" width="25" style="279" customWidth="1"/>
    <col min="1540" max="1540" width="29.25" style="279" customWidth="1"/>
    <col min="1541" max="1541" width="30.25" style="279" customWidth="1"/>
    <col min="1542" max="1542" width="28.75" style="279" customWidth="1"/>
    <col min="1543" max="1543" width="23.125" style="279" customWidth="1"/>
    <col min="1544" max="1544" width="24.25" style="279" customWidth="1"/>
    <col min="1545" max="1545" width="27.125" style="279" customWidth="1"/>
    <col min="1546" max="1546" width="33.5" style="279" customWidth="1"/>
    <col min="1547" max="1547" width="39.5" style="279" customWidth="1"/>
    <col min="1548" max="1548" width="40.25" style="279" customWidth="1"/>
    <col min="1549" max="1549" width="33.625" style="279" customWidth="1"/>
    <col min="1550" max="1550" width="72.625" style="279" customWidth="1"/>
    <col min="1551" max="1551" width="60.75" style="279" customWidth="1"/>
    <col min="1552" max="1552" width="21" style="279" customWidth="1"/>
    <col min="1553" max="1553" width="22.5" style="279" customWidth="1"/>
    <col min="1554" max="1554" width="18.75" style="279" customWidth="1"/>
    <col min="1555" max="1555" width="17.75" style="279" customWidth="1"/>
    <col min="1556" max="1556" width="23" style="279" customWidth="1"/>
    <col min="1557" max="1557" width="10.875" style="279" bestFit="1" customWidth="1"/>
    <col min="1558" max="1792" width="11.25" style="279"/>
    <col min="1793" max="1793" width="34.5" style="279" customWidth="1"/>
    <col min="1794" max="1794" width="34.75" style="279" customWidth="1"/>
    <col min="1795" max="1795" width="25" style="279" customWidth="1"/>
    <col min="1796" max="1796" width="29.25" style="279" customWidth="1"/>
    <col min="1797" max="1797" width="30.25" style="279" customWidth="1"/>
    <col min="1798" max="1798" width="28.75" style="279" customWidth="1"/>
    <col min="1799" max="1799" width="23.125" style="279" customWidth="1"/>
    <col min="1800" max="1800" width="24.25" style="279" customWidth="1"/>
    <col min="1801" max="1801" width="27.125" style="279" customWidth="1"/>
    <col min="1802" max="1802" width="33.5" style="279" customWidth="1"/>
    <col min="1803" max="1803" width="39.5" style="279" customWidth="1"/>
    <col min="1804" max="1804" width="40.25" style="279" customWidth="1"/>
    <col min="1805" max="1805" width="33.625" style="279" customWidth="1"/>
    <col min="1806" max="1806" width="72.625" style="279" customWidth="1"/>
    <col min="1807" max="1807" width="60.75" style="279" customWidth="1"/>
    <col min="1808" max="1808" width="21" style="279" customWidth="1"/>
    <col min="1809" max="1809" width="22.5" style="279" customWidth="1"/>
    <col min="1810" max="1810" width="18.75" style="279" customWidth="1"/>
    <col min="1811" max="1811" width="17.75" style="279" customWidth="1"/>
    <col min="1812" max="1812" width="23" style="279" customWidth="1"/>
    <col min="1813" max="1813" width="10.875" style="279" bestFit="1" customWidth="1"/>
    <col min="1814" max="2048" width="11.25" style="279"/>
    <col min="2049" max="2049" width="34.5" style="279" customWidth="1"/>
    <col min="2050" max="2050" width="34.75" style="279" customWidth="1"/>
    <col min="2051" max="2051" width="25" style="279" customWidth="1"/>
    <col min="2052" max="2052" width="29.25" style="279" customWidth="1"/>
    <col min="2053" max="2053" width="30.25" style="279" customWidth="1"/>
    <col min="2054" max="2054" width="28.75" style="279" customWidth="1"/>
    <col min="2055" max="2055" width="23.125" style="279" customWidth="1"/>
    <col min="2056" max="2056" width="24.25" style="279" customWidth="1"/>
    <col min="2057" max="2057" width="27.125" style="279" customWidth="1"/>
    <col min="2058" max="2058" width="33.5" style="279" customWidth="1"/>
    <col min="2059" max="2059" width="39.5" style="279" customWidth="1"/>
    <col min="2060" max="2060" width="40.25" style="279" customWidth="1"/>
    <col min="2061" max="2061" width="33.625" style="279" customWidth="1"/>
    <col min="2062" max="2062" width="72.625" style="279" customWidth="1"/>
    <col min="2063" max="2063" width="60.75" style="279" customWidth="1"/>
    <col min="2064" max="2064" width="21" style="279" customWidth="1"/>
    <col min="2065" max="2065" width="22.5" style="279" customWidth="1"/>
    <col min="2066" max="2066" width="18.75" style="279" customWidth="1"/>
    <col min="2067" max="2067" width="17.75" style="279" customWidth="1"/>
    <col min="2068" max="2068" width="23" style="279" customWidth="1"/>
    <col min="2069" max="2069" width="10.875" style="279" bestFit="1" customWidth="1"/>
    <col min="2070" max="2304" width="11.25" style="279"/>
    <col min="2305" max="2305" width="34.5" style="279" customWidth="1"/>
    <col min="2306" max="2306" width="34.75" style="279" customWidth="1"/>
    <col min="2307" max="2307" width="25" style="279" customWidth="1"/>
    <col min="2308" max="2308" width="29.25" style="279" customWidth="1"/>
    <col min="2309" max="2309" width="30.25" style="279" customWidth="1"/>
    <col min="2310" max="2310" width="28.75" style="279" customWidth="1"/>
    <col min="2311" max="2311" width="23.125" style="279" customWidth="1"/>
    <col min="2312" max="2312" width="24.25" style="279" customWidth="1"/>
    <col min="2313" max="2313" width="27.125" style="279" customWidth="1"/>
    <col min="2314" max="2314" width="33.5" style="279" customWidth="1"/>
    <col min="2315" max="2315" width="39.5" style="279" customWidth="1"/>
    <col min="2316" max="2316" width="40.25" style="279" customWidth="1"/>
    <col min="2317" max="2317" width="33.625" style="279" customWidth="1"/>
    <col min="2318" max="2318" width="72.625" style="279" customWidth="1"/>
    <col min="2319" max="2319" width="60.75" style="279" customWidth="1"/>
    <col min="2320" max="2320" width="21" style="279" customWidth="1"/>
    <col min="2321" max="2321" width="22.5" style="279" customWidth="1"/>
    <col min="2322" max="2322" width="18.75" style="279" customWidth="1"/>
    <col min="2323" max="2323" width="17.75" style="279" customWidth="1"/>
    <col min="2324" max="2324" width="23" style="279" customWidth="1"/>
    <col min="2325" max="2325" width="10.875" style="279" bestFit="1" customWidth="1"/>
    <col min="2326" max="2560" width="11.25" style="279"/>
    <col min="2561" max="2561" width="34.5" style="279" customWidth="1"/>
    <col min="2562" max="2562" width="34.75" style="279" customWidth="1"/>
    <col min="2563" max="2563" width="25" style="279" customWidth="1"/>
    <col min="2564" max="2564" width="29.25" style="279" customWidth="1"/>
    <col min="2565" max="2565" width="30.25" style="279" customWidth="1"/>
    <col min="2566" max="2566" width="28.75" style="279" customWidth="1"/>
    <col min="2567" max="2567" width="23.125" style="279" customWidth="1"/>
    <col min="2568" max="2568" width="24.25" style="279" customWidth="1"/>
    <col min="2569" max="2569" width="27.125" style="279" customWidth="1"/>
    <col min="2570" max="2570" width="33.5" style="279" customWidth="1"/>
    <col min="2571" max="2571" width="39.5" style="279" customWidth="1"/>
    <col min="2572" max="2572" width="40.25" style="279" customWidth="1"/>
    <col min="2573" max="2573" width="33.625" style="279" customWidth="1"/>
    <col min="2574" max="2574" width="72.625" style="279" customWidth="1"/>
    <col min="2575" max="2575" width="60.75" style="279" customWidth="1"/>
    <col min="2576" max="2576" width="21" style="279" customWidth="1"/>
    <col min="2577" max="2577" width="22.5" style="279" customWidth="1"/>
    <col min="2578" max="2578" width="18.75" style="279" customWidth="1"/>
    <col min="2579" max="2579" width="17.75" style="279" customWidth="1"/>
    <col min="2580" max="2580" width="23" style="279" customWidth="1"/>
    <col min="2581" max="2581" width="10.875" style="279" bestFit="1" customWidth="1"/>
    <col min="2582" max="2816" width="11.25" style="279"/>
    <col min="2817" max="2817" width="34.5" style="279" customWidth="1"/>
    <col min="2818" max="2818" width="34.75" style="279" customWidth="1"/>
    <col min="2819" max="2819" width="25" style="279" customWidth="1"/>
    <col min="2820" max="2820" width="29.25" style="279" customWidth="1"/>
    <col min="2821" max="2821" width="30.25" style="279" customWidth="1"/>
    <col min="2822" max="2822" width="28.75" style="279" customWidth="1"/>
    <col min="2823" max="2823" width="23.125" style="279" customWidth="1"/>
    <col min="2824" max="2824" width="24.25" style="279" customWidth="1"/>
    <col min="2825" max="2825" width="27.125" style="279" customWidth="1"/>
    <col min="2826" max="2826" width="33.5" style="279" customWidth="1"/>
    <col min="2827" max="2827" width="39.5" style="279" customWidth="1"/>
    <col min="2828" max="2828" width="40.25" style="279" customWidth="1"/>
    <col min="2829" max="2829" width="33.625" style="279" customWidth="1"/>
    <col min="2830" max="2830" width="72.625" style="279" customWidth="1"/>
    <col min="2831" max="2831" width="60.75" style="279" customWidth="1"/>
    <col min="2832" max="2832" width="21" style="279" customWidth="1"/>
    <col min="2833" max="2833" width="22.5" style="279" customWidth="1"/>
    <col min="2834" max="2834" width="18.75" style="279" customWidth="1"/>
    <col min="2835" max="2835" width="17.75" style="279" customWidth="1"/>
    <col min="2836" max="2836" width="23" style="279" customWidth="1"/>
    <col min="2837" max="2837" width="10.875" style="279" bestFit="1" customWidth="1"/>
    <col min="2838" max="3072" width="11.25" style="279"/>
    <col min="3073" max="3073" width="34.5" style="279" customWidth="1"/>
    <col min="3074" max="3074" width="34.75" style="279" customWidth="1"/>
    <col min="3075" max="3075" width="25" style="279" customWidth="1"/>
    <col min="3076" max="3076" width="29.25" style="279" customWidth="1"/>
    <col min="3077" max="3077" width="30.25" style="279" customWidth="1"/>
    <col min="3078" max="3078" width="28.75" style="279" customWidth="1"/>
    <col min="3079" max="3079" width="23.125" style="279" customWidth="1"/>
    <col min="3080" max="3080" width="24.25" style="279" customWidth="1"/>
    <col min="3081" max="3081" width="27.125" style="279" customWidth="1"/>
    <col min="3082" max="3082" width="33.5" style="279" customWidth="1"/>
    <col min="3083" max="3083" width="39.5" style="279" customWidth="1"/>
    <col min="3084" max="3084" width="40.25" style="279" customWidth="1"/>
    <col min="3085" max="3085" width="33.625" style="279" customWidth="1"/>
    <col min="3086" max="3086" width="72.625" style="279" customWidth="1"/>
    <col min="3087" max="3087" width="60.75" style="279" customWidth="1"/>
    <col min="3088" max="3088" width="21" style="279" customWidth="1"/>
    <col min="3089" max="3089" width="22.5" style="279" customWidth="1"/>
    <col min="3090" max="3090" width="18.75" style="279" customWidth="1"/>
    <col min="3091" max="3091" width="17.75" style="279" customWidth="1"/>
    <col min="3092" max="3092" width="23" style="279" customWidth="1"/>
    <col min="3093" max="3093" width="10.875" style="279" bestFit="1" customWidth="1"/>
    <col min="3094" max="3328" width="11.25" style="279"/>
    <col min="3329" max="3329" width="34.5" style="279" customWidth="1"/>
    <col min="3330" max="3330" width="34.75" style="279" customWidth="1"/>
    <col min="3331" max="3331" width="25" style="279" customWidth="1"/>
    <col min="3332" max="3332" width="29.25" style="279" customWidth="1"/>
    <col min="3333" max="3333" width="30.25" style="279" customWidth="1"/>
    <col min="3334" max="3334" width="28.75" style="279" customWidth="1"/>
    <col min="3335" max="3335" width="23.125" style="279" customWidth="1"/>
    <col min="3336" max="3336" width="24.25" style="279" customWidth="1"/>
    <col min="3337" max="3337" width="27.125" style="279" customWidth="1"/>
    <col min="3338" max="3338" width="33.5" style="279" customWidth="1"/>
    <col min="3339" max="3339" width="39.5" style="279" customWidth="1"/>
    <col min="3340" max="3340" width="40.25" style="279" customWidth="1"/>
    <col min="3341" max="3341" width="33.625" style="279" customWidth="1"/>
    <col min="3342" max="3342" width="72.625" style="279" customWidth="1"/>
    <col min="3343" max="3343" width="60.75" style="279" customWidth="1"/>
    <col min="3344" max="3344" width="21" style="279" customWidth="1"/>
    <col min="3345" max="3345" width="22.5" style="279" customWidth="1"/>
    <col min="3346" max="3346" width="18.75" style="279" customWidth="1"/>
    <col min="3347" max="3347" width="17.75" style="279" customWidth="1"/>
    <col min="3348" max="3348" width="23" style="279" customWidth="1"/>
    <col min="3349" max="3349" width="10.875" style="279" bestFit="1" customWidth="1"/>
    <col min="3350" max="3584" width="11.25" style="279"/>
    <col min="3585" max="3585" width="34.5" style="279" customWidth="1"/>
    <col min="3586" max="3586" width="34.75" style="279" customWidth="1"/>
    <col min="3587" max="3587" width="25" style="279" customWidth="1"/>
    <col min="3588" max="3588" width="29.25" style="279" customWidth="1"/>
    <col min="3589" max="3589" width="30.25" style="279" customWidth="1"/>
    <col min="3590" max="3590" width="28.75" style="279" customWidth="1"/>
    <col min="3591" max="3591" width="23.125" style="279" customWidth="1"/>
    <col min="3592" max="3592" width="24.25" style="279" customWidth="1"/>
    <col min="3593" max="3593" width="27.125" style="279" customWidth="1"/>
    <col min="3594" max="3594" width="33.5" style="279" customWidth="1"/>
    <col min="3595" max="3595" width="39.5" style="279" customWidth="1"/>
    <col min="3596" max="3596" width="40.25" style="279" customWidth="1"/>
    <col min="3597" max="3597" width="33.625" style="279" customWidth="1"/>
    <col min="3598" max="3598" width="72.625" style="279" customWidth="1"/>
    <col min="3599" max="3599" width="60.75" style="279" customWidth="1"/>
    <col min="3600" max="3600" width="21" style="279" customWidth="1"/>
    <col min="3601" max="3601" width="22.5" style="279" customWidth="1"/>
    <col min="3602" max="3602" width="18.75" style="279" customWidth="1"/>
    <col min="3603" max="3603" width="17.75" style="279" customWidth="1"/>
    <col min="3604" max="3604" width="23" style="279" customWidth="1"/>
    <col min="3605" max="3605" width="10.875" style="279" bestFit="1" customWidth="1"/>
    <col min="3606" max="3840" width="11.25" style="279"/>
    <col min="3841" max="3841" width="34.5" style="279" customWidth="1"/>
    <col min="3842" max="3842" width="34.75" style="279" customWidth="1"/>
    <col min="3843" max="3843" width="25" style="279" customWidth="1"/>
    <col min="3844" max="3844" width="29.25" style="279" customWidth="1"/>
    <col min="3845" max="3845" width="30.25" style="279" customWidth="1"/>
    <col min="3846" max="3846" width="28.75" style="279" customWidth="1"/>
    <col min="3847" max="3847" width="23.125" style="279" customWidth="1"/>
    <col min="3848" max="3848" width="24.25" style="279" customWidth="1"/>
    <col min="3849" max="3849" width="27.125" style="279" customWidth="1"/>
    <col min="3850" max="3850" width="33.5" style="279" customWidth="1"/>
    <col min="3851" max="3851" width="39.5" style="279" customWidth="1"/>
    <col min="3852" max="3852" width="40.25" style="279" customWidth="1"/>
    <col min="3853" max="3853" width="33.625" style="279" customWidth="1"/>
    <col min="3854" max="3854" width="72.625" style="279" customWidth="1"/>
    <col min="3855" max="3855" width="60.75" style="279" customWidth="1"/>
    <col min="3856" max="3856" width="21" style="279" customWidth="1"/>
    <col min="3857" max="3857" width="22.5" style="279" customWidth="1"/>
    <col min="3858" max="3858" width="18.75" style="279" customWidth="1"/>
    <col min="3859" max="3859" width="17.75" style="279" customWidth="1"/>
    <col min="3860" max="3860" width="23" style="279" customWidth="1"/>
    <col min="3861" max="3861" width="10.875" style="279" bestFit="1" customWidth="1"/>
    <col min="3862" max="4096" width="11.25" style="279"/>
    <col min="4097" max="4097" width="34.5" style="279" customWidth="1"/>
    <col min="4098" max="4098" width="34.75" style="279" customWidth="1"/>
    <col min="4099" max="4099" width="25" style="279" customWidth="1"/>
    <col min="4100" max="4100" width="29.25" style="279" customWidth="1"/>
    <col min="4101" max="4101" width="30.25" style="279" customWidth="1"/>
    <col min="4102" max="4102" width="28.75" style="279" customWidth="1"/>
    <col min="4103" max="4103" width="23.125" style="279" customWidth="1"/>
    <col min="4104" max="4104" width="24.25" style="279" customWidth="1"/>
    <col min="4105" max="4105" width="27.125" style="279" customWidth="1"/>
    <col min="4106" max="4106" width="33.5" style="279" customWidth="1"/>
    <col min="4107" max="4107" width="39.5" style="279" customWidth="1"/>
    <col min="4108" max="4108" width="40.25" style="279" customWidth="1"/>
    <col min="4109" max="4109" width="33.625" style="279" customWidth="1"/>
    <col min="4110" max="4110" width="72.625" style="279" customWidth="1"/>
    <col min="4111" max="4111" width="60.75" style="279" customWidth="1"/>
    <col min="4112" max="4112" width="21" style="279" customWidth="1"/>
    <col min="4113" max="4113" width="22.5" style="279" customWidth="1"/>
    <col min="4114" max="4114" width="18.75" style="279" customWidth="1"/>
    <col min="4115" max="4115" width="17.75" style="279" customWidth="1"/>
    <col min="4116" max="4116" width="23" style="279" customWidth="1"/>
    <col min="4117" max="4117" width="10.875" style="279" bestFit="1" customWidth="1"/>
    <col min="4118" max="4352" width="11.25" style="279"/>
    <col min="4353" max="4353" width="34.5" style="279" customWidth="1"/>
    <col min="4354" max="4354" width="34.75" style="279" customWidth="1"/>
    <col min="4355" max="4355" width="25" style="279" customWidth="1"/>
    <col min="4356" max="4356" width="29.25" style="279" customWidth="1"/>
    <col min="4357" max="4357" width="30.25" style="279" customWidth="1"/>
    <col min="4358" max="4358" width="28.75" style="279" customWidth="1"/>
    <col min="4359" max="4359" width="23.125" style="279" customWidth="1"/>
    <col min="4360" max="4360" width="24.25" style="279" customWidth="1"/>
    <col min="4361" max="4361" width="27.125" style="279" customWidth="1"/>
    <col min="4362" max="4362" width="33.5" style="279" customWidth="1"/>
    <col min="4363" max="4363" width="39.5" style="279" customWidth="1"/>
    <col min="4364" max="4364" width="40.25" style="279" customWidth="1"/>
    <col min="4365" max="4365" width="33.625" style="279" customWidth="1"/>
    <col min="4366" max="4366" width="72.625" style="279" customWidth="1"/>
    <col min="4367" max="4367" width="60.75" style="279" customWidth="1"/>
    <col min="4368" max="4368" width="21" style="279" customWidth="1"/>
    <col min="4369" max="4369" width="22.5" style="279" customWidth="1"/>
    <col min="4370" max="4370" width="18.75" style="279" customWidth="1"/>
    <col min="4371" max="4371" width="17.75" style="279" customWidth="1"/>
    <col min="4372" max="4372" width="23" style="279" customWidth="1"/>
    <col min="4373" max="4373" width="10.875" style="279" bestFit="1" customWidth="1"/>
    <col min="4374" max="4608" width="11.25" style="279"/>
    <col min="4609" max="4609" width="34.5" style="279" customWidth="1"/>
    <col min="4610" max="4610" width="34.75" style="279" customWidth="1"/>
    <col min="4611" max="4611" width="25" style="279" customWidth="1"/>
    <col min="4612" max="4612" width="29.25" style="279" customWidth="1"/>
    <col min="4613" max="4613" width="30.25" style="279" customWidth="1"/>
    <col min="4614" max="4614" width="28.75" style="279" customWidth="1"/>
    <col min="4615" max="4615" width="23.125" style="279" customWidth="1"/>
    <col min="4616" max="4616" width="24.25" style="279" customWidth="1"/>
    <col min="4617" max="4617" width="27.125" style="279" customWidth="1"/>
    <col min="4618" max="4618" width="33.5" style="279" customWidth="1"/>
    <col min="4619" max="4619" width="39.5" style="279" customWidth="1"/>
    <col min="4620" max="4620" width="40.25" style="279" customWidth="1"/>
    <col min="4621" max="4621" width="33.625" style="279" customWidth="1"/>
    <col min="4622" max="4622" width="72.625" style="279" customWidth="1"/>
    <col min="4623" max="4623" width="60.75" style="279" customWidth="1"/>
    <col min="4624" max="4624" width="21" style="279" customWidth="1"/>
    <col min="4625" max="4625" width="22.5" style="279" customWidth="1"/>
    <col min="4626" max="4626" width="18.75" style="279" customWidth="1"/>
    <col min="4627" max="4627" width="17.75" style="279" customWidth="1"/>
    <col min="4628" max="4628" width="23" style="279" customWidth="1"/>
    <col min="4629" max="4629" width="10.875" style="279" bestFit="1" customWidth="1"/>
    <col min="4630" max="4864" width="11.25" style="279"/>
    <col min="4865" max="4865" width="34.5" style="279" customWidth="1"/>
    <col min="4866" max="4866" width="34.75" style="279" customWidth="1"/>
    <col min="4867" max="4867" width="25" style="279" customWidth="1"/>
    <col min="4868" max="4868" width="29.25" style="279" customWidth="1"/>
    <col min="4869" max="4869" width="30.25" style="279" customWidth="1"/>
    <col min="4870" max="4870" width="28.75" style="279" customWidth="1"/>
    <col min="4871" max="4871" width="23.125" style="279" customWidth="1"/>
    <col min="4872" max="4872" width="24.25" style="279" customWidth="1"/>
    <col min="4873" max="4873" width="27.125" style="279" customWidth="1"/>
    <col min="4874" max="4874" width="33.5" style="279" customWidth="1"/>
    <col min="4875" max="4875" width="39.5" style="279" customWidth="1"/>
    <col min="4876" max="4876" width="40.25" style="279" customWidth="1"/>
    <col min="4877" max="4877" width="33.625" style="279" customWidth="1"/>
    <col min="4878" max="4878" width="72.625" style="279" customWidth="1"/>
    <col min="4879" max="4879" width="60.75" style="279" customWidth="1"/>
    <col min="4880" max="4880" width="21" style="279" customWidth="1"/>
    <col min="4881" max="4881" width="22.5" style="279" customWidth="1"/>
    <col min="4882" max="4882" width="18.75" style="279" customWidth="1"/>
    <col min="4883" max="4883" width="17.75" style="279" customWidth="1"/>
    <col min="4884" max="4884" width="23" style="279" customWidth="1"/>
    <col min="4885" max="4885" width="10.875" style="279" bestFit="1" customWidth="1"/>
    <col min="4886" max="5120" width="11.25" style="279"/>
    <col min="5121" max="5121" width="34.5" style="279" customWidth="1"/>
    <col min="5122" max="5122" width="34.75" style="279" customWidth="1"/>
    <col min="5123" max="5123" width="25" style="279" customWidth="1"/>
    <col min="5124" max="5124" width="29.25" style="279" customWidth="1"/>
    <col min="5125" max="5125" width="30.25" style="279" customWidth="1"/>
    <col min="5126" max="5126" width="28.75" style="279" customWidth="1"/>
    <col min="5127" max="5127" width="23.125" style="279" customWidth="1"/>
    <col min="5128" max="5128" width="24.25" style="279" customWidth="1"/>
    <col min="5129" max="5129" width="27.125" style="279" customWidth="1"/>
    <col min="5130" max="5130" width="33.5" style="279" customWidth="1"/>
    <col min="5131" max="5131" width="39.5" style="279" customWidth="1"/>
    <col min="5132" max="5132" width="40.25" style="279" customWidth="1"/>
    <col min="5133" max="5133" width="33.625" style="279" customWidth="1"/>
    <col min="5134" max="5134" width="72.625" style="279" customWidth="1"/>
    <col min="5135" max="5135" width="60.75" style="279" customWidth="1"/>
    <col min="5136" max="5136" width="21" style="279" customWidth="1"/>
    <col min="5137" max="5137" width="22.5" style="279" customWidth="1"/>
    <col min="5138" max="5138" width="18.75" style="279" customWidth="1"/>
    <col min="5139" max="5139" width="17.75" style="279" customWidth="1"/>
    <col min="5140" max="5140" width="23" style="279" customWidth="1"/>
    <col min="5141" max="5141" width="10.875" style="279" bestFit="1" customWidth="1"/>
    <col min="5142" max="5376" width="11.25" style="279"/>
    <col min="5377" max="5377" width="34.5" style="279" customWidth="1"/>
    <col min="5378" max="5378" width="34.75" style="279" customWidth="1"/>
    <col min="5379" max="5379" width="25" style="279" customWidth="1"/>
    <col min="5380" max="5380" width="29.25" style="279" customWidth="1"/>
    <col min="5381" max="5381" width="30.25" style="279" customWidth="1"/>
    <col min="5382" max="5382" width="28.75" style="279" customWidth="1"/>
    <col min="5383" max="5383" width="23.125" style="279" customWidth="1"/>
    <col min="5384" max="5384" width="24.25" style="279" customWidth="1"/>
    <col min="5385" max="5385" width="27.125" style="279" customWidth="1"/>
    <col min="5386" max="5386" width="33.5" style="279" customWidth="1"/>
    <col min="5387" max="5387" width="39.5" style="279" customWidth="1"/>
    <col min="5388" max="5388" width="40.25" style="279" customWidth="1"/>
    <col min="5389" max="5389" width="33.625" style="279" customWidth="1"/>
    <col min="5390" max="5390" width="72.625" style="279" customWidth="1"/>
    <col min="5391" max="5391" width="60.75" style="279" customWidth="1"/>
    <col min="5392" max="5392" width="21" style="279" customWidth="1"/>
    <col min="5393" max="5393" width="22.5" style="279" customWidth="1"/>
    <col min="5394" max="5394" width="18.75" style="279" customWidth="1"/>
    <col min="5395" max="5395" width="17.75" style="279" customWidth="1"/>
    <col min="5396" max="5396" width="23" style="279" customWidth="1"/>
    <col min="5397" max="5397" width="10.875" style="279" bestFit="1" customWidth="1"/>
    <col min="5398" max="5632" width="11.25" style="279"/>
    <col min="5633" max="5633" width="34.5" style="279" customWidth="1"/>
    <col min="5634" max="5634" width="34.75" style="279" customWidth="1"/>
    <col min="5635" max="5635" width="25" style="279" customWidth="1"/>
    <col min="5636" max="5636" width="29.25" style="279" customWidth="1"/>
    <col min="5637" max="5637" width="30.25" style="279" customWidth="1"/>
    <col min="5638" max="5638" width="28.75" style="279" customWidth="1"/>
    <col min="5639" max="5639" width="23.125" style="279" customWidth="1"/>
    <col min="5640" max="5640" width="24.25" style="279" customWidth="1"/>
    <col min="5641" max="5641" width="27.125" style="279" customWidth="1"/>
    <col min="5642" max="5642" width="33.5" style="279" customWidth="1"/>
    <col min="5643" max="5643" width="39.5" style="279" customWidth="1"/>
    <col min="5644" max="5644" width="40.25" style="279" customWidth="1"/>
    <col min="5645" max="5645" width="33.625" style="279" customWidth="1"/>
    <col min="5646" max="5646" width="72.625" style="279" customWidth="1"/>
    <col min="5647" max="5647" width="60.75" style="279" customWidth="1"/>
    <col min="5648" max="5648" width="21" style="279" customWidth="1"/>
    <col min="5649" max="5649" width="22.5" style="279" customWidth="1"/>
    <col min="5650" max="5650" width="18.75" style="279" customWidth="1"/>
    <col min="5651" max="5651" width="17.75" style="279" customWidth="1"/>
    <col min="5652" max="5652" width="23" style="279" customWidth="1"/>
    <col min="5653" max="5653" width="10.875" style="279" bestFit="1" customWidth="1"/>
    <col min="5654" max="5888" width="11.25" style="279"/>
    <col min="5889" max="5889" width="34.5" style="279" customWidth="1"/>
    <col min="5890" max="5890" width="34.75" style="279" customWidth="1"/>
    <col min="5891" max="5891" width="25" style="279" customWidth="1"/>
    <col min="5892" max="5892" width="29.25" style="279" customWidth="1"/>
    <col min="5893" max="5893" width="30.25" style="279" customWidth="1"/>
    <col min="5894" max="5894" width="28.75" style="279" customWidth="1"/>
    <col min="5895" max="5895" width="23.125" style="279" customWidth="1"/>
    <col min="5896" max="5896" width="24.25" style="279" customWidth="1"/>
    <col min="5897" max="5897" width="27.125" style="279" customWidth="1"/>
    <col min="5898" max="5898" width="33.5" style="279" customWidth="1"/>
    <col min="5899" max="5899" width="39.5" style="279" customWidth="1"/>
    <col min="5900" max="5900" width="40.25" style="279" customWidth="1"/>
    <col min="5901" max="5901" width="33.625" style="279" customWidth="1"/>
    <col min="5902" max="5902" width="72.625" style="279" customWidth="1"/>
    <col min="5903" max="5903" width="60.75" style="279" customWidth="1"/>
    <col min="5904" max="5904" width="21" style="279" customWidth="1"/>
    <col min="5905" max="5905" width="22.5" style="279" customWidth="1"/>
    <col min="5906" max="5906" width="18.75" style="279" customWidth="1"/>
    <col min="5907" max="5907" width="17.75" style="279" customWidth="1"/>
    <col min="5908" max="5908" width="23" style="279" customWidth="1"/>
    <col min="5909" max="5909" width="10.875" style="279" bestFit="1" customWidth="1"/>
    <col min="5910" max="6144" width="11.25" style="279"/>
    <col min="6145" max="6145" width="34.5" style="279" customWidth="1"/>
    <col min="6146" max="6146" width="34.75" style="279" customWidth="1"/>
    <col min="6147" max="6147" width="25" style="279" customWidth="1"/>
    <col min="6148" max="6148" width="29.25" style="279" customWidth="1"/>
    <col min="6149" max="6149" width="30.25" style="279" customWidth="1"/>
    <col min="6150" max="6150" width="28.75" style="279" customWidth="1"/>
    <col min="6151" max="6151" width="23.125" style="279" customWidth="1"/>
    <col min="6152" max="6152" width="24.25" style="279" customWidth="1"/>
    <col min="6153" max="6153" width="27.125" style="279" customWidth="1"/>
    <col min="6154" max="6154" width="33.5" style="279" customWidth="1"/>
    <col min="6155" max="6155" width="39.5" style="279" customWidth="1"/>
    <col min="6156" max="6156" width="40.25" style="279" customWidth="1"/>
    <col min="6157" max="6157" width="33.625" style="279" customWidth="1"/>
    <col min="6158" max="6158" width="72.625" style="279" customWidth="1"/>
    <col min="6159" max="6159" width="60.75" style="279" customWidth="1"/>
    <col min="6160" max="6160" width="21" style="279" customWidth="1"/>
    <col min="6161" max="6161" width="22.5" style="279" customWidth="1"/>
    <col min="6162" max="6162" width="18.75" style="279" customWidth="1"/>
    <col min="6163" max="6163" width="17.75" style="279" customWidth="1"/>
    <col min="6164" max="6164" width="23" style="279" customWidth="1"/>
    <col min="6165" max="6165" width="10.875" style="279" bestFit="1" customWidth="1"/>
    <col min="6166" max="6400" width="11.25" style="279"/>
    <col min="6401" max="6401" width="34.5" style="279" customWidth="1"/>
    <col min="6402" max="6402" width="34.75" style="279" customWidth="1"/>
    <col min="6403" max="6403" width="25" style="279" customWidth="1"/>
    <col min="6404" max="6404" width="29.25" style="279" customWidth="1"/>
    <col min="6405" max="6405" width="30.25" style="279" customWidth="1"/>
    <col min="6406" max="6406" width="28.75" style="279" customWidth="1"/>
    <col min="6407" max="6407" width="23.125" style="279" customWidth="1"/>
    <col min="6408" max="6408" width="24.25" style="279" customWidth="1"/>
    <col min="6409" max="6409" width="27.125" style="279" customWidth="1"/>
    <col min="6410" max="6410" width="33.5" style="279" customWidth="1"/>
    <col min="6411" max="6411" width="39.5" style="279" customWidth="1"/>
    <col min="6412" max="6412" width="40.25" style="279" customWidth="1"/>
    <col min="6413" max="6413" width="33.625" style="279" customWidth="1"/>
    <col min="6414" max="6414" width="72.625" style="279" customWidth="1"/>
    <col min="6415" max="6415" width="60.75" style="279" customWidth="1"/>
    <col min="6416" max="6416" width="21" style="279" customWidth="1"/>
    <col min="6417" max="6417" width="22.5" style="279" customWidth="1"/>
    <col min="6418" max="6418" width="18.75" style="279" customWidth="1"/>
    <col min="6419" max="6419" width="17.75" style="279" customWidth="1"/>
    <col min="6420" max="6420" width="23" style="279" customWidth="1"/>
    <col min="6421" max="6421" width="10.875" style="279" bestFit="1" customWidth="1"/>
    <col min="6422" max="6656" width="11.25" style="279"/>
    <col min="6657" max="6657" width="34.5" style="279" customWidth="1"/>
    <col min="6658" max="6658" width="34.75" style="279" customWidth="1"/>
    <col min="6659" max="6659" width="25" style="279" customWidth="1"/>
    <col min="6660" max="6660" width="29.25" style="279" customWidth="1"/>
    <col min="6661" max="6661" width="30.25" style="279" customWidth="1"/>
    <col min="6662" max="6662" width="28.75" style="279" customWidth="1"/>
    <col min="6663" max="6663" width="23.125" style="279" customWidth="1"/>
    <col min="6664" max="6664" width="24.25" style="279" customWidth="1"/>
    <col min="6665" max="6665" width="27.125" style="279" customWidth="1"/>
    <col min="6666" max="6666" width="33.5" style="279" customWidth="1"/>
    <col min="6667" max="6667" width="39.5" style="279" customWidth="1"/>
    <col min="6668" max="6668" width="40.25" style="279" customWidth="1"/>
    <col min="6669" max="6669" width="33.625" style="279" customWidth="1"/>
    <col min="6670" max="6670" width="72.625" style="279" customWidth="1"/>
    <col min="6671" max="6671" width="60.75" style="279" customWidth="1"/>
    <col min="6672" max="6672" width="21" style="279" customWidth="1"/>
    <col min="6673" max="6673" width="22.5" style="279" customWidth="1"/>
    <col min="6674" max="6674" width="18.75" style="279" customWidth="1"/>
    <col min="6675" max="6675" width="17.75" style="279" customWidth="1"/>
    <col min="6676" max="6676" width="23" style="279" customWidth="1"/>
    <col min="6677" max="6677" width="10.875" style="279" bestFit="1" customWidth="1"/>
    <col min="6678" max="6912" width="11.25" style="279"/>
    <col min="6913" max="6913" width="34.5" style="279" customWidth="1"/>
    <col min="6914" max="6914" width="34.75" style="279" customWidth="1"/>
    <col min="6915" max="6915" width="25" style="279" customWidth="1"/>
    <col min="6916" max="6916" width="29.25" style="279" customWidth="1"/>
    <col min="6917" max="6917" width="30.25" style="279" customWidth="1"/>
    <col min="6918" max="6918" width="28.75" style="279" customWidth="1"/>
    <col min="6919" max="6919" width="23.125" style="279" customWidth="1"/>
    <col min="6920" max="6920" width="24.25" style="279" customWidth="1"/>
    <col min="6921" max="6921" width="27.125" style="279" customWidth="1"/>
    <col min="6922" max="6922" width="33.5" style="279" customWidth="1"/>
    <col min="6923" max="6923" width="39.5" style="279" customWidth="1"/>
    <col min="6924" max="6924" width="40.25" style="279" customWidth="1"/>
    <col min="6925" max="6925" width="33.625" style="279" customWidth="1"/>
    <col min="6926" max="6926" width="72.625" style="279" customWidth="1"/>
    <col min="6927" max="6927" width="60.75" style="279" customWidth="1"/>
    <col min="6928" max="6928" width="21" style="279" customWidth="1"/>
    <col min="6929" max="6929" width="22.5" style="279" customWidth="1"/>
    <col min="6930" max="6930" width="18.75" style="279" customWidth="1"/>
    <col min="6931" max="6931" width="17.75" style="279" customWidth="1"/>
    <col min="6932" max="6932" width="23" style="279" customWidth="1"/>
    <col min="6933" max="6933" width="10.875" style="279" bestFit="1" customWidth="1"/>
    <col min="6934" max="7168" width="11.25" style="279"/>
    <col min="7169" max="7169" width="34.5" style="279" customWidth="1"/>
    <col min="7170" max="7170" width="34.75" style="279" customWidth="1"/>
    <col min="7171" max="7171" width="25" style="279" customWidth="1"/>
    <col min="7172" max="7172" width="29.25" style="279" customWidth="1"/>
    <col min="7173" max="7173" width="30.25" style="279" customWidth="1"/>
    <col min="7174" max="7174" width="28.75" style="279" customWidth="1"/>
    <col min="7175" max="7175" width="23.125" style="279" customWidth="1"/>
    <col min="7176" max="7176" width="24.25" style="279" customWidth="1"/>
    <col min="7177" max="7177" width="27.125" style="279" customWidth="1"/>
    <col min="7178" max="7178" width="33.5" style="279" customWidth="1"/>
    <col min="7179" max="7179" width="39.5" style="279" customWidth="1"/>
    <col min="7180" max="7180" width="40.25" style="279" customWidth="1"/>
    <col min="7181" max="7181" width="33.625" style="279" customWidth="1"/>
    <col min="7182" max="7182" width="72.625" style="279" customWidth="1"/>
    <col min="7183" max="7183" width="60.75" style="279" customWidth="1"/>
    <col min="7184" max="7184" width="21" style="279" customWidth="1"/>
    <col min="7185" max="7185" width="22.5" style="279" customWidth="1"/>
    <col min="7186" max="7186" width="18.75" style="279" customWidth="1"/>
    <col min="7187" max="7187" width="17.75" style="279" customWidth="1"/>
    <col min="7188" max="7188" width="23" style="279" customWidth="1"/>
    <col min="7189" max="7189" width="10.875" style="279" bestFit="1" customWidth="1"/>
    <col min="7190" max="7424" width="11.25" style="279"/>
    <col min="7425" max="7425" width="34.5" style="279" customWidth="1"/>
    <col min="7426" max="7426" width="34.75" style="279" customWidth="1"/>
    <col min="7427" max="7427" width="25" style="279" customWidth="1"/>
    <col min="7428" max="7428" width="29.25" style="279" customWidth="1"/>
    <col min="7429" max="7429" width="30.25" style="279" customWidth="1"/>
    <col min="7430" max="7430" width="28.75" style="279" customWidth="1"/>
    <col min="7431" max="7431" width="23.125" style="279" customWidth="1"/>
    <col min="7432" max="7432" width="24.25" style="279" customWidth="1"/>
    <col min="7433" max="7433" width="27.125" style="279" customWidth="1"/>
    <col min="7434" max="7434" width="33.5" style="279" customWidth="1"/>
    <col min="7435" max="7435" width="39.5" style="279" customWidth="1"/>
    <col min="7436" max="7436" width="40.25" style="279" customWidth="1"/>
    <col min="7437" max="7437" width="33.625" style="279" customWidth="1"/>
    <col min="7438" max="7438" width="72.625" style="279" customWidth="1"/>
    <col min="7439" max="7439" width="60.75" style="279" customWidth="1"/>
    <col min="7440" max="7440" width="21" style="279" customWidth="1"/>
    <col min="7441" max="7441" width="22.5" style="279" customWidth="1"/>
    <col min="7442" max="7442" width="18.75" style="279" customWidth="1"/>
    <col min="7443" max="7443" width="17.75" style="279" customWidth="1"/>
    <col min="7444" max="7444" width="23" style="279" customWidth="1"/>
    <col min="7445" max="7445" width="10.875" style="279" bestFit="1" customWidth="1"/>
    <col min="7446" max="7680" width="11.25" style="279"/>
    <col min="7681" max="7681" width="34.5" style="279" customWidth="1"/>
    <col min="7682" max="7682" width="34.75" style="279" customWidth="1"/>
    <col min="7683" max="7683" width="25" style="279" customWidth="1"/>
    <col min="7684" max="7684" width="29.25" style="279" customWidth="1"/>
    <col min="7685" max="7685" width="30.25" style="279" customWidth="1"/>
    <col min="7686" max="7686" width="28.75" style="279" customWidth="1"/>
    <col min="7687" max="7687" width="23.125" style="279" customWidth="1"/>
    <col min="7688" max="7688" width="24.25" style="279" customWidth="1"/>
    <col min="7689" max="7689" width="27.125" style="279" customWidth="1"/>
    <col min="7690" max="7690" width="33.5" style="279" customWidth="1"/>
    <col min="7691" max="7691" width="39.5" style="279" customWidth="1"/>
    <col min="7692" max="7692" width="40.25" style="279" customWidth="1"/>
    <col min="7693" max="7693" width="33.625" style="279" customWidth="1"/>
    <col min="7694" max="7694" width="72.625" style="279" customWidth="1"/>
    <col min="7695" max="7695" width="60.75" style="279" customWidth="1"/>
    <col min="7696" max="7696" width="21" style="279" customWidth="1"/>
    <col min="7697" max="7697" width="22.5" style="279" customWidth="1"/>
    <col min="7698" max="7698" width="18.75" style="279" customWidth="1"/>
    <col min="7699" max="7699" width="17.75" style="279" customWidth="1"/>
    <col min="7700" max="7700" width="23" style="279" customWidth="1"/>
    <col min="7701" max="7701" width="10.875" style="279" bestFit="1" customWidth="1"/>
    <col min="7702" max="7936" width="11.25" style="279"/>
    <col min="7937" max="7937" width="34.5" style="279" customWidth="1"/>
    <col min="7938" max="7938" width="34.75" style="279" customWidth="1"/>
    <col min="7939" max="7939" width="25" style="279" customWidth="1"/>
    <col min="7940" max="7940" width="29.25" style="279" customWidth="1"/>
    <col min="7941" max="7941" width="30.25" style="279" customWidth="1"/>
    <col min="7942" max="7942" width="28.75" style="279" customWidth="1"/>
    <col min="7943" max="7943" width="23.125" style="279" customWidth="1"/>
    <col min="7944" max="7944" width="24.25" style="279" customWidth="1"/>
    <col min="7945" max="7945" width="27.125" style="279" customWidth="1"/>
    <col min="7946" max="7946" width="33.5" style="279" customWidth="1"/>
    <col min="7947" max="7947" width="39.5" style="279" customWidth="1"/>
    <col min="7948" max="7948" width="40.25" style="279" customWidth="1"/>
    <col min="7949" max="7949" width="33.625" style="279" customWidth="1"/>
    <col min="7950" max="7950" width="72.625" style="279" customWidth="1"/>
    <col min="7951" max="7951" width="60.75" style="279" customWidth="1"/>
    <col min="7952" max="7952" width="21" style="279" customWidth="1"/>
    <col min="7953" max="7953" width="22.5" style="279" customWidth="1"/>
    <col min="7954" max="7954" width="18.75" style="279" customWidth="1"/>
    <col min="7955" max="7955" width="17.75" style="279" customWidth="1"/>
    <col min="7956" max="7956" width="23" style="279" customWidth="1"/>
    <col min="7957" max="7957" width="10.875" style="279" bestFit="1" customWidth="1"/>
    <col min="7958" max="8192" width="11.25" style="279"/>
    <col min="8193" max="8193" width="34.5" style="279" customWidth="1"/>
    <col min="8194" max="8194" width="34.75" style="279" customWidth="1"/>
    <col min="8195" max="8195" width="25" style="279" customWidth="1"/>
    <col min="8196" max="8196" width="29.25" style="279" customWidth="1"/>
    <col min="8197" max="8197" width="30.25" style="279" customWidth="1"/>
    <col min="8198" max="8198" width="28.75" style="279" customWidth="1"/>
    <col min="8199" max="8199" width="23.125" style="279" customWidth="1"/>
    <col min="8200" max="8200" width="24.25" style="279" customWidth="1"/>
    <col min="8201" max="8201" width="27.125" style="279" customWidth="1"/>
    <col min="8202" max="8202" width="33.5" style="279" customWidth="1"/>
    <col min="8203" max="8203" width="39.5" style="279" customWidth="1"/>
    <col min="8204" max="8204" width="40.25" style="279" customWidth="1"/>
    <col min="8205" max="8205" width="33.625" style="279" customWidth="1"/>
    <col min="8206" max="8206" width="72.625" style="279" customWidth="1"/>
    <col min="8207" max="8207" width="60.75" style="279" customWidth="1"/>
    <col min="8208" max="8208" width="21" style="279" customWidth="1"/>
    <col min="8209" max="8209" width="22.5" style="279" customWidth="1"/>
    <col min="8210" max="8210" width="18.75" style="279" customWidth="1"/>
    <col min="8211" max="8211" width="17.75" style="279" customWidth="1"/>
    <col min="8212" max="8212" width="23" style="279" customWidth="1"/>
    <col min="8213" max="8213" width="10.875" style="279" bestFit="1" customWidth="1"/>
    <col min="8214" max="8448" width="11.25" style="279"/>
    <col min="8449" max="8449" width="34.5" style="279" customWidth="1"/>
    <col min="8450" max="8450" width="34.75" style="279" customWidth="1"/>
    <col min="8451" max="8451" width="25" style="279" customWidth="1"/>
    <col min="8452" max="8452" width="29.25" style="279" customWidth="1"/>
    <col min="8453" max="8453" width="30.25" style="279" customWidth="1"/>
    <col min="8454" max="8454" width="28.75" style="279" customWidth="1"/>
    <col min="8455" max="8455" width="23.125" style="279" customWidth="1"/>
    <col min="8456" max="8456" width="24.25" style="279" customWidth="1"/>
    <col min="8457" max="8457" width="27.125" style="279" customWidth="1"/>
    <col min="8458" max="8458" width="33.5" style="279" customWidth="1"/>
    <col min="8459" max="8459" width="39.5" style="279" customWidth="1"/>
    <col min="8460" max="8460" width="40.25" style="279" customWidth="1"/>
    <col min="8461" max="8461" width="33.625" style="279" customWidth="1"/>
    <col min="8462" max="8462" width="72.625" style="279" customWidth="1"/>
    <col min="8463" max="8463" width="60.75" style="279" customWidth="1"/>
    <col min="8464" max="8464" width="21" style="279" customWidth="1"/>
    <col min="8465" max="8465" width="22.5" style="279" customWidth="1"/>
    <col min="8466" max="8466" width="18.75" style="279" customWidth="1"/>
    <col min="8467" max="8467" width="17.75" style="279" customWidth="1"/>
    <col min="8468" max="8468" width="23" style="279" customWidth="1"/>
    <col min="8469" max="8469" width="10.875" style="279" bestFit="1" customWidth="1"/>
    <col min="8470" max="8704" width="11.25" style="279"/>
    <col min="8705" max="8705" width="34.5" style="279" customWidth="1"/>
    <col min="8706" max="8706" width="34.75" style="279" customWidth="1"/>
    <col min="8707" max="8707" width="25" style="279" customWidth="1"/>
    <col min="8708" max="8708" width="29.25" style="279" customWidth="1"/>
    <col min="8709" max="8709" width="30.25" style="279" customWidth="1"/>
    <col min="8710" max="8710" width="28.75" style="279" customWidth="1"/>
    <col min="8711" max="8711" width="23.125" style="279" customWidth="1"/>
    <col min="8712" max="8712" width="24.25" style="279" customWidth="1"/>
    <col min="8713" max="8713" width="27.125" style="279" customWidth="1"/>
    <col min="8714" max="8714" width="33.5" style="279" customWidth="1"/>
    <col min="8715" max="8715" width="39.5" style="279" customWidth="1"/>
    <col min="8716" max="8716" width="40.25" style="279" customWidth="1"/>
    <col min="8717" max="8717" width="33.625" style="279" customWidth="1"/>
    <col min="8718" max="8718" width="72.625" style="279" customWidth="1"/>
    <col min="8719" max="8719" width="60.75" style="279" customWidth="1"/>
    <col min="8720" max="8720" width="21" style="279" customWidth="1"/>
    <col min="8721" max="8721" width="22.5" style="279" customWidth="1"/>
    <col min="8722" max="8722" width="18.75" style="279" customWidth="1"/>
    <col min="8723" max="8723" width="17.75" style="279" customWidth="1"/>
    <col min="8724" max="8724" width="23" style="279" customWidth="1"/>
    <col min="8725" max="8725" width="10.875" style="279" bestFit="1" customWidth="1"/>
    <col min="8726" max="8960" width="11.25" style="279"/>
    <col min="8961" max="8961" width="34.5" style="279" customWidth="1"/>
    <col min="8962" max="8962" width="34.75" style="279" customWidth="1"/>
    <col min="8963" max="8963" width="25" style="279" customWidth="1"/>
    <col min="8964" max="8964" width="29.25" style="279" customWidth="1"/>
    <col min="8965" max="8965" width="30.25" style="279" customWidth="1"/>
    <col min="8966" max="8966" width="28.75" style="279" customWidth="1"/>
    <col min="8967" max="8967" width="23.125" style="279" customWidth="1"/>
    <col min="8968" max="8968" width="24.25" style="279" customWidth="1"/>
    <col min="8969" max="8969" width="27.125" style="279" customWidth="1"/>
    <col min="8970" max="8970" width="33.5" style="279" customWidth="1"/>
    <col min="8971" max="8971" width="39.5" style="279" customWidth="1"/>
    <col min="8972" max="8972" width="40.25" style="279" customWidth="1"/>
    <col min="8973" max="8973" width="33.625" style="279" customWidth="1"/>
    <col min="8974" max="8974" width="72.625" style="279" customWidth="1"/>
    <col min="8975" max="8975" width="60.75" style="279" customWidth="1"/>
    <col min="8976" max="8976" width="21" style="279" customWidth="1"/>
    <col min="8977" max="8977" width="22.5" style="279" customWidth="1"/>
    <col min="8978" max="8978" width="18.75" style="279" customWidth="1"/>
    <col min="8979" max="8979" width="17.75" style="279" customWidth="1"/>
    <col min="8980" max="8980" width="23" style="279" customWidth="1"/>
    <col min="8981" max="8981" width="10.875" style="279" bestFit="1" customWidth="1"/>
    <col min="8982" max="9216" width="11.25" style="279"/>
    <col min="9217" max="9217" width="34.5" style="279" customWidth="1"/>
    <col min="9218" max="9218" width="34.75" style="279" customWidth="1"/>
    <col min="9219" max="9219" width="25" style="279" customWidth="1"/>
    <col min="9220" max="9220" width="29.25" style="279" customWidth="1"/>
    <col min="9221" max="9221" width="30.25" style="279" customWidth="1"/>
    <col min="9222" max="9222" width="28.75" style="279" customWidth="1"/>
    <col min="9223" max="9223" width="23.125" style="279" customWidth="1"/>
    <col min="9224" max="9224" width="24.25" style="279" customWidth="1"/>
    <col min="9225" max="9225" width="27.125" style="279" customWidth="1"/>
    <col min="9226" max="9226" width="33.5" style="279" customWidth="1"/>
    <col min="9227" max="9227" width="39.5" style="279" customWidth="1"/>
    <col min="9228" max="9228" width="40.25" style="279" customWidth="1"/>
    <col min="9229" max="9229" width="33.625" style="279" customWidth="1"/>
    <col min="9230" max="9230" width="72.625" style="279" customWidth="1"/>
    <col min="9231" max="9231" width="60.75" style="279" customWidth="1"/>
    <col min="9232" max="9232" width="21" style="279" customWidth="1"/>
    <col min="9233" max="9233" width="22.5" style="279" customWidth="1"/>
    <col min="9234" max="9234" width="18.75" style="279" customWidth="1"/>
    <col min="9235" max="9235" width="17.75" style="279" customWidth="1"/>
    <col min="9236" max="9236" width="23" style="279" customWidth="1"/>
    <col min="9237" max="9237" width="10.875" style="279" bestFit="1" customWidth="1"/>
    <col min="9238" max="9472" width="11.25" style="279"/>
    <col min="9473" max="9473" width="34.5" style="279" customWidth="1"/>
    <col min="9474" max="9474" width="34.75" style="279" customWidth="1"/>
    <col min="9475" max="9475" width="25" style="279" customWidth="1"/>
    <col min="9476" max="9476" width="29.25" style="279" customWidth="1"/>
    <col min="9477" max="9477" width="30.25" style="279" customWidth="1"/>
    <col min="9478" max="9478" width="28.75" style="279" customWidth="1"/>
    <col min="9479" max="9479" width="23.125" style="279" customWidth="1"/>
    <col min="9480" max="9480" width="24.25" style="279" customWidth="1"/>
    <col min="9481" max="9481" width="27.125" style="279" customWidth="1"/>
    <col min="9482" max="9482" width="33.5" style="279" customWidth="1"/>
    <col min="9483" max="9483" width="39.5" style="279" customWidth="1"/>
    <col min="9484" max="9484" width="40.25" style="279" customWidth="1"/>
    <col min="9485" max="9485" width="33.625" style="279" customWidth="1"/>
    <col min="9486" max="9486" width="72.625" style="279" customWidth="1"/>
    <col min="9487" max="9487" width="60.75" style="279" customWidth="1"/>
    <col min="9488" max="9488" width="21" style="279" customWidth="1"/>
    <col min="9489" max="9489" width="22.5" style="279" customWidth="1"/>
    <col min="9490" max="9490" width="18.75" style="279" customWidth="1"/>
    <col min="9491" max="9491" width="17.75" style="279" customWidth="1"/>
    <col min="9492" max="9492" width="23" style="279" customWidth="1"/>
    <col min="9493" max="9493" width="10.875" style="279" bestFit="1" customWidth="1"/>
    <col min="9494" max="9728" width="11.25" style="279"/>
    <col min="9729" max="9729" width="34.5" style="279" customWidth="1"/>
    <col min="9730" max="9730" width="34.75" style="279" customWidth="1"/>
    <col min="9731" max="9731" width="25" style="279" customWidth="1"/>
    <col min="9732" max="9732" width="29.25" style="279" customWidth="1"/>
    <col min="9733" max="9733" width="30.25" style="279" customWidth="1"/>
    <col min="9734" max="9734" width="28.75" style="279" customWidth="1"/>
    <col min="9735" max="9735" width="23.125" style="279" customWidth="1"/>
    <col min="9736" max="9736" width="24.25" style="279" customWidth="1"/>
    <col min="9737" max="9737" width="27.125" style="279" customWidth="1"/>
    <col min="9738" max="9738" width="33.5" style="279" customWidth="1"/>
    <col min="9739" max="9739" width="39.5" style="279" customWidth="1"/>
    <col min="9740" max="9740" width="40.25" style="279" customWidth="1"/>
    <col min="9741" max="9741" width="33.625" style="279" customWidth="1"/>
    <col min="9742" max="9742" width="72.625" style="279" customWidth="1"/>
    <col min="9743" max="9743" width="60.75" style="279" customWidth="1"/>
    <col min="9744" max="9744" width="21" style="279" customWidth="1"/>
    <col min="9745" max="9745" width="22.5" style="279" customWidth="1"/>
    <col min="9746" max="9746" width="18.75" style="279" customWidth="1"/>
    <col min="9747" max="9747" width="17.75" style="279" customWidth="1"/>
    <col min="9748" max="9748" width="23" style="279" customWidth="1"/>
    <col min="9749" max="9749" width="10.875" style="279" bestFit="1" customWidth="1"/>
    <col min="9750" max="9984" width="11.25" style="279"/>
    <col min="9985" max="9985" width="34.5" style="279" customWidth="1"/>
    <col min="9986" max="9986" width="34.75" style="279" customWidth="1"/>
    <col min="9987" max="9987" width="25" style="279" customWidth="1"/>
    <col min="9988" max="9988" width="29.25" style="279" customWidth="1"/>
    <col min="9989" max="9989" width="30.25" style="279" customWidth="1"/>
    <col min="9990" max="9990" width="28.75" style="279" customWidth="1"/>
    <col min="9991" max="9991" width="23.125" style="279" customWidth="1"/>
    <col min="9992" max="9992" width="24.25" style="279" customWidth="1"/>
    <col min="9993" max="9993" width="27.125" style="279" customWidth="1"/>
    <col min="9994" max="9994" width="33.5" style="279" customWidth="1"/>
    <col min="9995" max="9995" width="39.5" style="279" customWidth="1"/>
    <col min="9996" max="9996" width="40.25" style="279" customWidth="1"/>
    <col min="9997" max="9997" width="33.625" style="279" customWidth="1"/>
    <col min="9998" max="9998" width="72.625" style="279" customWidth="1"/>
    <col min="9999" max="9999" width="60.75" style="279" customWidth="1"/>
    <col min="10000" max="10000" width="21" style="279" customWidth="1"/>
    <col min="10001" max="10001" width="22.5" style="279" customWidth="1"/>
    <col min="10002" max="10002" width="18.75" style="279" customWidth="1"/>
    <col min="10003" max="10003" width="17.75" style="279" customWidth="1"/>
    <col min="10004" max="10004" width="23" style="279" customWidth="1"/>
    <col min="10005" max="10005" width="10.875" style="279" bestFit="1" customWidth="1"/>
    <col min="10006" max="10240" width="11.25" style="279"/>
    <col min="10241" max="10241" width="34.5" style="279" customWidth="1"/>
    <col min="10242" max="10242" width="34.75" style="279" customWidth="1"/>
    <col min="10243" max="10243" width="25" style="279" customWidth="1"/>
    <col min="10244" max="10244" width="29.25" style="279" customWidth="1"/>
    <col min="10245" max="10245" width="30.25" style="279" customWidth="1"/>
    <col min="10246" max="10246" width="28.75" style="279" customWidth="1"/>
    <col min="10247" max="10247" width="23.125" style="279" customWidth="1"/>
    <col min="10248" max="10248" width="24.25" style="279" customWidth="1"/>
    <col min="10249" max="10249" width="27.125" style="279" customWidth="1"/>
    <col min="10250" max="10250" width="33.5" style="279" customWidth="1"/>
    <col min="10251" max="10251" width="39.5" style="279" customWidth="1"/>
    <col min="10252" max="10252" width="40.25" style="279" customWidth="1"/>
    <col min="10253" max="10253" width="33.625" style="279" customWidth="1"/>
    <col min="10254" max="10254" width="72.625" style="279" customWidth="1"/>
    <col min="10255" max="10255" width="60.75" style="279" customWidth="1"/>
    <col min="10256" max="10256" width="21" style="279" customWidth="1"/>
    <col min="10257" max="10257" width="22.5" style="279" customWidth="1"/>
    <col min="10258" max="10258" width="18.75" style="279" customWidth="1"/>
    <col min="10259" max="10259" width="17.75" style="279" customWidth="1"/>
    <col min="10260" max="10260" width="23" style="279" customWidth="1"/>
    <col min="10261" max="10261" width="10.875" style="279" bestFit="1" customWidth="1"/>
    <col min="10262" max="10496" width="11.25" style="279"/>
    <col min="10497" max="10497" width="34.5" style="279" customWidth="1"/>
    <col min="10498" max="10498" width="34.75" style="279" customWidth="1"/>
    <col min="10499" max="10499" width="25" style="279" customWidth="1"/>
    <col min="10500" max="10500" width="29.25" style="279" customWidth="1"/>
    <col min="10501" max="10501" width="30.25" style="279" customWidth="1"/>
    <col min="10502" max="10502" width="28.75" style="279" customWidth="1"/>
    <col min="10503" max="10503" width="23.125" style="279" customWidth="1"/>
    <col min="10504" max="10504" width="24.25" style="279" customWidth="1"/>
    <col min="10505" max="10505" width="27.125" style="279" customWidth="1"/>
    <col min="10506" max="10506" width="33.5" style="279" customWidth="1"/>
    <col min="10507" max="10507" width="39.5" style="279" customWidth="1"/>
    <col min="10508" max="10508" width="40.25" style="279" customWidth="1"/>
    <col min="10509" max="10509" width="33.625" style="279" customWidth="1"/>
    <col min="10510" max="10510" width="72.625" style="279" customWidth="1"/>
    <col min="10511" max="10511" width="60.75" style="279" customWidth="1"/>
    <col min="10512" max="10512" width="21" style="279" customWidth="1"/>
    <col min="10513" max="10513" width="22.5" style="279" customWidth="1"/>
    <col min="10514" max="10514" width="18.75" style="279" customWidth="1"/>
    <col min="10515" max="10515" width="17.75" style="279" customWidth="1"/>
    <col min="10516" max="10516" width="23" style="279" customWidth="1"/>
    <col min="10517" max="10517" width="10.875" style="279" bestFit="1" customWidth="1"/>
    <col min="10518" max="10752" width="11.25" style="279"/>
    <col min="10753" max="10753" width="34.5" style="279" customWidth="1"/>
    <col min="10754" max="10754" width="34.75" style="279" customWidth="1"/>
    <col min="10755" max="10755" width="25" style="279" customWidth="1"/>
    <col min="10756" max="10756" width="29.25" style="279" customWidth="1"/>
    <col min="10757" max="10757" width="30.25" style="279" customWidth="1"/>
    <col min="10758" max="10758" width="28.75" style="279" customWidth="1"/>
    <col min="10759" max="10759" width="23.125" style="279" customWidth="1"/>
    <col min="10760" max="10760" width="24.25" style="279" customWidth="1"/>
    <col min="10761" max="10761" width="27.125" style="279" customWidth="1"/>
    <col min="10762" max="10762" width="33.5" style="279" customWidth="1"/>
    <col min="10763" max="10763" width="39.5" style="279" customWidth="1"/>
    <col min="10764" max="10764" width="40.25" style="279" customWidth="1"/>
    <col min="10765" max="10765" width="33.625" style="279" customWidth="1"/>
    <col min="10766" max="10766" width="72.625" style="279" customWidth="1"/>
    <col min="10767" max="10767" width="60.75" style="279" customWidth="1"/>
    <col min="10768" max="10768" width="21" style="279" customWidth="1"/>
    <col min="10769" max="10769" width="22.5" style="279" customWidth="1"/>
    <col min="10770" max="10770" width="18.75" style="279" customWidth="1"/>
    <col min="10771" max="10771" width="17.75" style="279" customWidth="1"/>
    <col min="10772" max="10772" width="23" style="279" customWidth="1"/>
    <col min="10773" max="10773" width="10.875" style="279" bestFit="1" customWidth="1"/>
    <col min="10774" max="11008" width="11.25" style="279"/>
    <col min="11009" max="11009" width="34.5" style="279" customWidth="1"/>
    <col min="11010" max="11010" width="34.75" style="279" customWidth="1"/>
    <col min="11011" max="11011" width="25" style="279" customWidth="1"/>
    <col min="11012" max="11012" width="29.25" style="279" customWidth="1"/>
    <col min="11013" max="11013" width="30.25" style="279" customWidth="1"/>
    <col min="11014" max="11014" width="28.75" style="279" customWidth="1"/>
    <col min="11015" max="11015" width="23.125" style="279" customWidth="1"/>
    <col min="11016" max="11016" width="24.25" style="279" customWidth="1"/>
    <col min="11017" max="11017" width="27.125" style="279" customWidth="1"/>
    <col min="11018" max="11018" width="33.5" style="279" customWidth="1"/>
    <col min="11019" max="11019" width="39.5" style="279" customWidth="1"/>
    <col min="11020" max="11020" width="40.25" style="279" customWidth="1"/>
    <col min="11021" max="11021" width="33.625" style="279" customWidth="1"/>
    <col min="11022" max="11022" width="72.625" style="279" customWidth="1"/>
    <col min="11023" max="11023" width="60.75" style="279" customWidth="1"/>
    <col min="11024" max="11024" width="21" style="279" customWidth="1"/>
    <col min="11025" max="11025" width="22.5" style="279" customWidth="1"/>
    <col min="11026" max="11026" width="18.75" style="279" customWidth="1"/>
    <col min="11027" max="11027" width="17.75" style="279" customWidth="1"/>
    <col min="11028" max="11028" width="23" style="279" customWidth="1"/>
    <col min="11029" max="11029" width="10.875" style="279" bestFit="1" customWidth="1"/>
    <col min="11030" max="11264" width="11.25" style="279"/>
    <col min="11265" max="11265" width="34.5" style="279" customWidth="1"/>
    <col min="11266" max="11266" width="34.75" style="279" customWidth="1"/>
    <col min="11267" max="11267" width="25" style="279" customWidth="1"/>
    <col min="11268" max="11268" width="29.25" style="279" customWidth="1"/>
    <col min="11269" max="11269" width="30.25" style="279" customWidth="1"/>
    <col min="11270" max="11270" width="28.75" style="279" customWidth="1"/>
    <col min="11271" max="11271" width="23.125" style="279" customWidth="1"/>
    <col min="11272" max="11272" width="24.25" style="279" customWidth="1"/>
    <col min="11273" max="11273" width="27.125" style="279" customWidth="1"/>
    <col min="11274" max="11274" width="33.5" style="279" customWidth="1"/>
    <col min="11275" max="11275" width="39.5" style="279" customWidth="1"/>
    <col min="11276" max="11276" width="40.25" style="279" customWidth="1"/>
    <col min="11277" max="11277" width="33.625" style="279" customWidth="1"/>
    <col min="11278" max="11278" width="72.625" style="279" customWidth="1"/>
    <col min="11279" max="11279" width="60.75" style="279" customWidth="1"/>
    <col min="11280" max="11280" width="21" style="279" customWidth="1"/>
    <col min="11281" max="11281" width="22.5" style="279" customWidth="1"/>
    <col min="11282" max="11282" width="18.75" style="279" customWidth="1"/>
    <col min="11283" max="11283" width="17.75" style="279" customWidth="1"/>
    <col min="11284" max="11284" width="23" style="279" customWidth="1"/>
    <col min="11285" max="11285" width="10.875" style="279" bestFit="1" customWidth="1"/>
    <col min="11286" max="11520" width="11.25" style="279"/>
    <col min="11521" max="11521" width="34.5" style="279" customWidth="1"/>
    <col min="11522" max="11522" width="34.75" style="279" customWidth="1"/>
    <col min="11523" max="11523" width="25" style="279" customWidth="1"/>
    <col min="11524" max="11524" width="29.25" style="279" customWidth="1"/>
    <col min="11525" max="11525" width="30.25" style="279" customWidth="1"/>
    <col min="11526" max="11526" width="28.75" style="279" customWidth="1"/>
    <col min="11527" max="11527" width="23.125" style="279" customWidth="1"/>
    <col min="11528" max="11528" width="24.25" style="279" customWidth="1"/>
    <col min="11529" max="11529" width="27.125" style="279" customWidth="1"/>
    <col min="11530" max="11530" width="33.5" style="279" customWidth="1"/>
    <col min="11531" max="11531" width="39.5" style="279" customWidth="1"/>
    <col min="11532" max="11532" width="40.25" style="279" customWidth="1"/>
    <col min="11533" max="11533" width="33.625" style="279" customWidth="1"/>
    <col min="11534" max="11534" width="72.625" style="279" customWidth="1"/>
    <col min="11535" max="11535" width="60.75" style="279" customWidth="1"/>
    <col min="11536" max="11536" width="21" style="279" customWidth="1"/>
    <col min="11537" max="11537" width="22.5" style="279" customWidth="1"/>
    <col min="11538" max="11538" width="18.75" style="279" customWidth="1"/>
    <col min="11539" max="11539" width="17.75" style="279" customWidth="1"/>
    <col min="11540" max="11540" width="23" style="279" customWidth="1"/>
    <col min="11541" max="11541" width="10.875" style="279" bestFit="1" customWidth="1"/>
    <col min="11542" max="11776" width="11.25" style="279"/>
    <col min="11777" max="11777" width="34.5" style="279" customWidth="1"/>
    <col min="11778" max="11778" width="34.75" style="279" customWidth="1"/>
    <col min="11779" max="11779" width="25" style="279" customWidth="1"/>
    <col min="11780" max="11780" width="29.25" style="279" customWidth="1"/>
    <col min="11781" max="11781" width="30.25" style="279" customWidth="1"/>
    <col min="11782" max="11782" width="28.75" style="279" customWidth="1"/>
    <col min="11783" max="11783" width="23.125" style="279" customWidth="1"/>
    <col min="11784" max="11784" width="24.25" style="279" customWidth="1"/>
    <col min="11785" max="11785" width="27.125" style="279" customWidth="1"/>
    <col min="11786" max="11786" width="33.5" style="279" customWidth="1"/>
    <col min="11787" max="11787" width="39.5" style="279" customWidth="1"/>
    <col min="11788" max="11788" width="40.25" style="279" customWidth="1"/>
    <col min="11789" max="11789" width="33.625" style="279" customWidth="1"/>
    <col min="11790" max="11790" width="72.625" style="279" customWidth="1"/>
    <col min="11791" max="11791" width="60.75" style="279" customWidth="1"/>
    <col min="11792" max="11792" width="21" style="279" customWidth="1"/>
    <col min="11793" max="11793" width="22.5" style="279" customWidth="1"/>
    <col min="11794" max="11794" width="18.75" style="279" customWidth="1"/>
    <col min="11795" max="11795" width="17.75" style="279" customWidth="1"/>
    <col min="11796" max="11796" width="23" style="279" customWidth="1"/>
    <col min="11797" max="11797" width="10.875" style="279" bestFit="1" customWidth="1"/>
    <col min="11798" max="12032" width="11.25" style="279"/>
    <col min="12033" max="12033" width="34.5" style="279" customWidth="1"/>
    <col min="12034" max="12034" width="34.75" style="279" customWidth="1"/>
    <col min="12035" max="12035" width="25" style="279" customWidth="1"/>
    <col min="12036" max="12036" width="29.25" style="279" customWidth="1"/>
    <col min="12037" max="12037" width="30.25" style="279" customWidth="1"/>
    <col min="12038" max="12038" width="28.75" style="279" customWidth="1"/>
    <col min="12039" max="12039" width="23.125" style="279" customWidth="1"/>
    <col min="12040" max="12040" width="24.25" style="279" customWidth="1"/>
    <col min="12041" max="12041" width="27.125" style="279" customWidth="1"/>
    <col min="12042" max="12042" width="33.5" style="279" customWidth="1"/>
    <col min="12043" max="12043" width="39.5" style="279" customWidth="1"/>
    <col min="12044" max="12044" width="40.25" style="279" customWidth="1"/>
    <col min="12045" max="12045" width="33.625" style="279" customWidth="1"/>
    <col min="12046" max="12046" width="72.625" style="279" customWidth="1"/>
    <col min="12047" max="12047" width="60.75" style="279" customWidth="1"/>
    <col min="12048" max="12048" width="21" style="279" customWidth="1"/>
    <col min="12049" max="12049" width="22.5" style="279" customWidth="1"/>
    <col min="12050" max="12050" width="18.75" style="279" customWidth="1"/>
    <col min="12051" max="12051" width="17.75" style="279" customWidth="1"/>
    <col min="12052" max="12052" width="23" style="279" customWidth="1"/>
    <col min="12053" max="12053" width="10.875" style="279" bestFit="1" customWidth="1"/>
    <col min="12054" max="12288" width="11.25" style="279"/>
    <col min="12289" max="12289" width="34.5" style="279" customWidth="1"/>
    <col min="12290" max="12290" width="34.75" style="279" customWidth="1"/>
    <col min="12291" max="12291" width="25" style="279" customWidth="1"/>
    <col min="12292" max="12292" width="29.25" style="279" customWidth="1"/>
    <col min="12293" max="12293" width="30.25" style="279" customWidth="1"/>
    <col min="12294" max="12294" width="28.75" style="279" customWidth="1"/>
    <col min="12295" max="12295" width="23.125" style="279" customWidth="1"/>
    <col min="12296" max="12296" width="24.25" style="279" customWidth="1"/>
    <col min="12297" max="12297" width="27.125" style="279" customWidth="1"/>
    <col min="12298" max="12298" width="33.5" style="279" customWidth="1"/>
    <col min="12299" max="12299" width="39.5" style="279" customWidth="1"/>
    <col min="12300" max="12300" width="40.25" style="279" customWidth="1"/>
    <col min="12301" max="12301" width="33.625" style="279" customWidth="1"/>
    <col min="12302" max="12302" width="72.625" style="279" customWidth="1"/>
    <col min="12303" max="12303" width="60.75" style="279" customWidth="1"/>
    <col min="12304" max="12304" width="21" style="279" customWidth="1"/>
    <col min="12305" max="12305" width="22.5" style="279" customWidth="1"/>
    <col min="12306" max="12306" width="18.75" style="279" customWidth="1"/>
    <col min="12307" max="12307" width="17.75" style="279" customWidth="1"/>
    <col min="12308" max="12308" width="23" style="279" customWidth="1"/>
    <col min="12309" max="12309" width="10.875" style="279" bestFit="1" customWidth="1"/>
    <col min="12310" max="12544" width="11.25" style="279"/>
    <col min="12545" max="12545" width="34.5" style="279" customWidth="1"/>
    <col min="12546" max="12546" width="34.75" style="279" customWidth="1"/>
    <col min="12547" max="12547" width="25" style="279" customWidth="1"/>
    <col min="12548" max="12548" width="29.25" style="279" customWidth="1"/>
    <col min="12549" max="12549" width="30.25" style="279" customWidth="1"/>
    <col min="12550" max="12550" width="28.75" style="279" customWidth="1"/>
    <col min="12551" max="12551" width="23.125" style="279" customWidth="1"/>
    <col min="12552" max="12552" width="24.25" style="279" customWidth="1"/>
    <col min="12553" max="12553" width="27.125" style="279" customWidth="1"/>
    <col min="12554" max="12554" width="33.5" style="279" customWidth="1"/>
    <col min="12555" max="12555" width="39.5" style="279" customWidth="1"/>
    <col min="12556" max="12556" width="40.25" style="279" customWidth="1"/>
    <col min="12557" max="12557" width="33.625" style="279" customWidth="1"/>
    <col min="12558" max="12558" width="72.625" style="279" customWidth="1"/>
    <col min="12559" max="12559" width="60.75" style="279" customWidth="1"/>
    <col min="12560" max="12560" width="21" style="279" customWidth="1"/>
    <col min="12561" max="12561" width="22.5" style="279" customWidth="1"/>
    <col min="12562" max="12562" width="18.75" style="279" customWidth="1"/>
    <col min="12563" max="12563" width="17.75" style="279" customWidth="1"/>
    <col min="12564" max="12564" width="23" style="279" customWidth="1"/>
    <col min="12565" max="12565" width="10.875" style="279" bestFit="1" customWidth="1"/>
    <col min="12566" max="12800" width="11.25" style="279"/>
    <col min="12801" max="12801" width="34.5" style="279" customWidth="1"/>
    <col min="12802" max="12802" width="34.75" style="279" customWidth="1"/>
    <col min="12803" max="12803" width="25" style="279" customWidth="1"/>
    <col min="12804" max="12804" width="29.25" style="279" customWidth="1"/>
    <col min="12805" max="12805" width="30.25" style="279" customWidth="1"/>
    <col min="12806" max="12806" width="28.75" style="279" customWidth="1"/>
    <col min="12807" max="12807" width="23.125" style="279" customWidth="1"/>
    <col min="12808" max="12808" width="24.25" style="279" customWidth="1"/>
    <col min="12809" max="12809" width="27.125" style="279" customWidth="1"/>
    <col min="12810" max="12810" width="33.5" style="279" customWidth="1"/>
    <col min="12811" max="12811" width="39.5" style="279" customWidth="1"/>
    <col min="12812" max="12812" width="40.25" style="279" customWidth="1"/>
    <col min="12813" max="12813" width="33.625" style="279" customWidth="1"/>
    <col min="12814" max="12814" width="72.625" style="279" customWidth="1"/>
    <col min="12815" max="12815" width="60.75" style="279" customWidth="1"/>
    <col min="12816" max="12816" width="21" style="279" customWidth="1"/>
    <col min="12817" max="12817" width="22.5" style="279" customWidth="1"/>
    <col min="12818" max="12818" width="18.75" style="279" customWidth="1"/>
    <col min="12819" max="12819" width="17.75" style="279" customWidth="1"/>
    <col min="12820" max="12820" width="23" style="279" customWidth="1"/>
    <col min="12821" max="12821" width="10.875" style="279" bestFit="1" customWidth="1"/>
    <col min="12822" max="13056" width="11.25" style="279"/>
    <col min="13057" max="13057" width="34.5" style="279" customWidth="1"/>
    <col min="13058" max="13058" width="34.75" style="279" customWidth="1"/>
    <col min="13059" max="13059" width="25" style="279" customWidth="1"/>
    <col min="13060" max="13060" width="29.25" style="279" customWidth="1"/>
    <col min="13061" max="13061" width="30.25" style="279" customWidth="1"/>
    <col min="13062" max="13062" width="28.75" style="279" customWidth="1"/>
    <col min="13063" max="13063" width="23.125" style="279" customWidth="1"/>
    <col min="13064" max="13064" width="24.25" style="279" customWidth="1"/>
    <col min="13065" max="13065" width="27.125" style="279" customWidth="1"/>
    <col min="13066" max="13066" width="33.5" style="279" customWidth="1"/>
    <col min="13067" max="13067" width="39.5" style="279" customWidth="1"/>
    <col min="13068" max="13068" width="40.25" style="279" customWidth="1"/>
    <col min="13069" max="13069" width="33.625" style="279" customWidth="1"/>
    <col min="13070" max="13070" width="72.625" style="279" customWidth="1"/>
    <col min="13071" max="13071" width="60.75" style="279" customWidth="1"/>
    <col min="13072" max="13072" width="21" style="279" customWidth="1"/>
    <col min="13073" max="13073" width="22.5" style="279" customWidth="1"/>
    <col min="13074" max="13074" width="18.75" style="279" customWidth="1"/>
    <col min="13075" max="13075" width="17.75" style="279" customWidth="1"/>
    <col min="13076" max="13076" width="23" style="279" customWidth="1"/>
    <col min="13077" max="13077" width="10.875" style="279" bestFit="1" customWidth="1"/>
    <col min="13078" max="13312" width="11.25" style="279"/>
    <col min="13313" max="13313" width="34.5" style="279" customWidth="1"/>
    <col min="13314" max="13314" width="34.75" style="279" customWidth="1"/>
    <col min="13315" max="13315" width="25" style="279" customWidth="1"/>
    <col min="13316" max="13316" width="29.25" style="279" customWidth="1"/>
    <col min="13317" max="13317" width="30.25" style="279" customWidth="1"/>
    <col min="13318" max="13318" width="28.75" style="279" customWidth="1"/>
    <col min="13319" max="13319" width="23.125" style="279" customWidth="1"/>
    <col min="13320" max="13320" width="24.25" style="279" customWidth="1"/>
    <col min="13321" max="13321" width="27.125" style="279" customWidth="1"/>
    <col min="13322" max="13322" width="33.5" style="279" customWidth="1"/>
    <col min="13323" max="13323" width="39.5" style="279" customWidth="1"/>
    <col min="13324" max="13324" width="40.25" style="279" customWidth="1"/>
    <col min="13325" max="13325" width="33.625" style="279" customWidth="1"/>
    <col min="13326" max="13326" width="72.625" style="279" customWidth="1"/>
    <col min="13327" max="13327" width="60.75" style="279" customWidth="1"/>
    <col min="13328" max="13328" width="21" style="279" customWidth="1"/>
    <col min="13329" max="13329" width="22.5" style="279" customWidth="1"/>
    <col min="13330" max="13330" width="18.75" style="279" customWidth="1"/>
    <col min="13331" max="13331" width="17.75" style="279" customWidth="1"/>
    <col min="13332" max="13332" width="23" style="279" customWidth="1"/>
    <col min="13333" max="13333" width="10.875" style="279" bestFit="1" customWidth="1"/>
    <col min="13334" max="13568" width="11.25" style="279"/>
    <col min="13569" max="13569" width="34.5" style="279" customWidth="1"/>
    <col min="13570" max="13570" width="34.75" style="279" customWidth="1"/>
    <col min="13571" max="13571" width="25" style="279" customWidth="1"/>
    <col min="13572" max="13572" width="29.25" style="279" customWidth="1"/>
    <col min="13573" max="13573" width="30.25" style="279" customWidth="1"/>
    <col min="13574" max="13574" width="28.75" style="279" customWidth="1"/>
    <col min="13575" max="13575" width="23.125" style="279" customWidth="1"/>
    <col min="13576" max="13576" width="24.25" style="279" customWidth="1"/>
    <col min="13577" max="13577" width="27.125" style="279" customWidth="1"/>
    <col min="13578" max="13578" width="33.5" style="279" customWidth="1"/>
    <col min="13579" max="13579" width="39.5" style="279" customWidth="1"/>
    <col min="13580" max="13580" width="40.25" style="279" customWidth="1"/>
    <col min="13581" max="13581" width="33.625" style="279" customWidth="1"/>
    <col min="13582" max="13582" width="72.625" style="279" customWidth="1"/>
    <col min="13583" max="13583" width="60.75" style="279" customWidth="1"/>
    <col min="13584" max="13584" width="21" style="279" customWidth="1"/>
    <col min="13585" max="13585" width="22.5" style="279" customWidth="1"/>
    <col min="13586" max="13586" width="18.75" style="279" customWidth="1"/>
    <col min="13587" max="13587" width="17.75" style="279" customWidth="1"/>
    <col min="13588" max="13588" width="23" style="279" customWidth="1"/>
    <col min="13589" max="13589" width="10.875" style="279" bestFit="1" customWidth="1"/>
    <col min="13590" max="13824" width="11.25" style="279"/>
    <col min="13825" max="13825" width="34.5" style="279" customWidth="1"/>
    <col min="13826" max="13826" width="34.75" style="279" customWidth="1"/>
    <col min="13827" max="13827" width="25" style="279" customWidth="1"/>
    <col min="13828" max="13828" width="29.25" style="279" customWidth="1"/>
    <col min="13829" max="13829" width="30.25" style="279" customWidth="1"/>
    <col min="13830" max="13830" width="28.75" style="279" customWidth="1"/>
    <col min="13831" max="13831" width="23.125" style="279" customWidth="1"/>
    <col min="13832" max="13832" width="24.25" style="279" customWidth="1"/>
    <col min="13833" max="13833" width="27.125" style="279" customWidth="1"/>
    <col min="13834" max="13834" width="33.5" style="279" customWidth="1"/>
    <col min="13835" max="13835" width="39.5" style="279" customWidth="1"/>
    <col min="13836" max="13836" width="40.25" style="279" customWidth="1"/>
    <col min="13837" max="13837" width="33.625" style="279" customWidth="1"/>
    <col min="13838" max="13838" width="72.625" style="279" customWidth="1"/>
    <col min="13839" max="13839" width="60.75" style="279" customWidth="1"/>
    <col min="13840" max="13840" width="21" style="279" customWidth="1"/>
    <col min="13841" max="13841" width="22.5" style="279" customWidth="1"/>
    <col min="13842" max="13842" width="18.75" style="279" customWidth="1"/>
    <col min="13843" max="13843" width="17.75" style="279" customWidth="1"/>
    <col min="13844" max="13844" width="23" style="279" customWidth="1"/>
    <col min="13845" max="13845" width="10.875" style="279" bestFit="1" customWidth="1"/>
    <col min="13846" max="14080" width="11.25" style="279"/>
    <col min="14081" max="14081" width="34.5" style="279" customWidth="1"/>
    <col min="14082" max="14082" width="34.75" style="279" customWidth="1"/>
    <col min="14083" max="14083" width="25" style="279" customWidth="1"/>
    <col min="14084" max="14084" width="29.25" style="279" customWidth="1"/>
    <col min="14085" max="14085" width="30.25" style="279" customWidth="1"/>
    <col min="14086" max="14086" width="28.75" style="279" customWidth="1"/>
    <col min="14087" max="14087" width="23.125" style="279" customWidth="1"/>
    <col min="14088" max="14088" width="24.25" style="279" customWidth="1"/>
    <col min="14089" max="14089" width="27.125" style="279" customWidth="1"/>
    <col min="14090" max="14090" width="33.5" style="279" customWidth="1"/>
    <col min="14091" max="14091" width="39.5" style="279" customWidth="1"/>
    <col min="14092" max="14092" width="40.25" style="279" customWidth="1"/>
    <col min="14093" max="14093" width="33.625" style="279" customWidth="1"/>
    <col min="14094" max="14094" width="72.625" style="279" customWidth="1"/>
    <col min="14095" max="14095" width="60.75" style="279" customWidth="1"/>
    <col min="14096" max="14096" width="21" style="279" customWidth="1"/>
    <col min="14097" max="14097" width="22.5" style="279" customWidth="1"/>
    <col min="14098" max="14098" width="18.75" style="279" customWidth="1"/>
    <col min="14099" max="14099" width="17.75" style="279" customWidth="1"/>
    <col min="14100" max="14100" width="23" style="279" customWidth="1"/>
    <col min="14101" max="14101" width="10.875" style="279" bestFit="1" customWidth="1"/>
    <col min="14102" max="14336" width="11.25" style="279"/>
    <col min="14337" max="14337" width="34.5" style="279" customWidth="1"/>
    <col min="14338" max="14338" width="34.75" style="279" customWidth="1"/>
    <col min="14339" max="14339" width="25" style="279" customWidth="1"/>
    <col min="14340" max="14340" width="29.25" style="279" customWidth="1"/>
    <col min="14341" max="14341" width="30.25" style="279" customWidth="1"/>
    <col min="14342" max="14342" width="28.75" style="279" customWidth="1"/>
    <col min="14343" max="14343" width="23.125" style="279" customWidth="1"/>
    <col min="14344" max="14344" width="24.25" style="279" customWidth="1"/>
    <col min="14345" max="14345" width="27.125" style="279" customWidth="1"/>
    <col min="14346" max="14346" width="33.5" style="279" customWidth="1"/>
    <col min="14347" max="14347" width="39.5" style="279" customWidth="1"/>
    <col min="14348" max="14348" width="40.25" style="279" customWidth="1"/>
    <col min="14349" max="14349" width="33.625" style="279" customWidth="1"/>
    <col min="14350" max="14350" width="72.625" style="279" customWidth="1"/>
    <col min="14351" max="14351" width="60.75" style="279" customWidth="1"/>
    <col min="14352" max="14352" width="21" style="279" customWidth="1"/>
    <col min="14353" max="14353" width="22.5" style="279" customWidth="1"/>
    <col min="14354" max="14354" width="18.75" style="279" customWidth="1"/>
    <col min="14355" max="14355" width="17.75" style="279" customWidth="1"/>
    <col min="14356" max="14356" width="23" style="279" customWidth="1"/>
    <col min="14357" max="14357" width="10.875" style="279" bestFit="1" customWidth="1"/>
    <col min="14358" max="14592" width="11.25" style="279"/>
    <col min="14593" max="14593" width="34.5" style="279" customWidth="1"/>
    <col min="14594" max="14594" width="34.75" style="279" customWidth="1"/>
    <col min="14595" max="14595" width="25" style="279" customWidth="1"/>
    <col min="14596" max="14596" width="29.25" style="279" customWidth="1"/>
    <col min="14597" max="14597" width="30.25" style="279" customWidth="1"/>
    <col min="14598" max="14598" width="28.75" style="279" customWidth="1"/>
    <col min="14599" max="14599" width="23.125" style="279" customWidth="1"/>
    <col min="14600" max="14600" width="24.25" style="279" customWidth="1"/>
    <col min="14601" max="14601" width="27.125" style="279" customWidth="1"/>
    <col min="14602" max="14602" width="33.5" style="279" customWidth="1"/>
    <col min="14603" max="14603" width="39.5" style="279" customWidth="1"/>
    <col min="14604" max="14604" width="40.25" style="279" customWidth="1"/>
    <col min="14605" max="14605" width="33.625" style="279" customWidth="1"/>
    <col min="14606" max="14606" width="72.625" style="279" customWidth="1"/>
    <col min="14607" max="14607" width="60.75" style="279" customWidth="1"/>
    <col min="14608" max="14608" width="21" style="279" customWidth="1"/>
    <col min="14609" max="14609" width="22.5" style="279" customWidth="1"/>
    <col min="14610" max="14610" width="18.75" style="279" customWidth="1"/>
    <col min="14611" max="14611" width="17.75" style="279" customWidth="1"/>
    <col min="14612" max="14612" width="23" style="279" customWidth="1"/>
    <col min="14613" max="14613" width="10.875" style="279" bestFit="1" customWidth="1"/>
    <col min="14614" max="14848" width="11.25" style="279"/>
    <col min="14849" max="14849" width="34.5" style="279" customWidth="1"/>
    <col min="14850" max="14850" width="34.75" style="279" customWidth="1"/>
    <col min="14851" max="14851" width="25" style="279" customWidth="1"/>
    <col min="14852" max="14852" width="29.25" style="279" customWidth="1"/>
    <col min="14853" max="14853" width="30.25" style="279" customWidth="1"/>
    <col min="14854" max="14854" width="28.75" style="279" customWidth="1"/>
    <col min="14855" max="14855" width="23.125" style="279" customWidth="1"/>
    <col min="14856" max="14856" width="24.25" style="279" customWidth="1"/>
    <col min="14857" max="14857" width="27.125" style="279" customWidth="1"/>
    <col min="14858" max="14858" width="33.5" style="279" customWidth="1"/>
    <col min="14859" max="14859" width="39.5" style="279" customWidth="1"/>
    <col min="14860" max="14860" width="40.25" style="279" customWidth="1"/>
    <col min="14861" max="14861" width="33.625" style="279" customWidth="1"/>
    <col min="14862" max="14862" width="72.625" style="279" customWidth="1"/>
    <col min="14863" max="14863" width="60.75" style="279" customWidth="1"/>
    <col min="14864" max="14864" width="21" style="279" customWidth="1"/>
    <col min="14865" max="14865" width="22.5" style="279" customWidth="1"/>
    <col min="14866" max="14866" width="18.75" style="279" customWidth="1"/>
    <col min="14867" max="14867" width="17.75" style="279" customWidth="1"/>
    <col min="14868" max="14868" width="23" style="279" customWidth="1"/>
    <col min="14869" max="14869" width="10.875" style="279" bestFit="1" customWidth="1"/>
    <col min="14870" max="15104" width="11.25" style="279"/>
    <col min="15105" max="15105" width="34.5" style="279" customWidth="1"/>
    <col min="15106" max="15106" width="34.75" style="279" customWidth="1"/>
    <col min="15107" max="15107" width="25" style="279" customWidth="1"/>
    <col min="15108" max="15108" width="29.25" style="279" customWidth="1"/>
    <col min="15109" max="15109" width="30.25" style="279" customWidth="1"/>
    <col min="15110" max="15110" width="28.75" style="279" customWidth="1"/>
    <col min="15111" max="15111" width="23.125" style="279" customWidth="1"/>
    <col min="15112" max="15112" width="24.25" style="279" customWidth="1"/>
    <col min="15113" max="15113" width="27.125" style="279" customWidth="1"/>
    <col min="15114" max="15114" width="33.5" style="279" customWidth="1"/>
    <col min="15115" max="15115" width="39.5" style="279" customWidth="1"/>
    <col min="15116" max="15116" width="40.25" style="279" customWidth="1"/>
    <col min="15117" max="15117" width="33.625" style="279" customWidth="1"/>
    <col min="15118" max="15118" width="72.625" style="279" customWidth="1"/>
    <col min="15119" max="15119" width="60.75" style="279" customWidth="1"/>
    <col min="15120" max="15120" width="21" style="279" customWidth="1"/>
    <col min="15121" max="15121" width="22.5" style="279" customWidth="1"/>
    <col min="15122" max="15122" width="18.75" style="279" customWidth="1"/>
    <col min="15123" max="15123" width="17.75" style="279" customWidth="1"/>
    <col min="15124" max="15124" width="23" style="279" customWidth="1"/>
    <col min="15125" max="15125" width="10.875" style="279" bestFit="1" customWidth="1"/>
    <col min="15126" max="15360" width="11.25" style="279"/>
    <col min="15361" max="15361" width="34.5" style="279" customWidth="1"/>
    <col min="15362" max="15362" width="34.75" style="279" customWidth="1"/>
    <col min="15363" max="15363" width="25" style="279" customWidth="1"/>
    <col min="15364" max="15364" width="29.25" style="279" customWidth="1"/>
    <col min="15365" max="15365" width="30.25" style="279" customWidth="1"/>
    <col min="15366" max="15366" width="28.75" style="279" customWidth="1"/>
    <col min="15367" max="15367" width="23.125" style="279" customWidth="1"/>
    <col min="15368" max="15368" width="24.25" style="279" customWidth="1"/>
    <col min="15369" max="15369" width="27.125" style="279" customWidth="1"/>
    <col min="15370" max="15370" width="33.5" style="279" customWidth="1"/>
    <col min="15371" max="15371" width="39.5" style="279" customWidth="1"/>
    <col min="15372" max="15372" width="40.25" style="279" customWidth="1"/>
    <col min="15373" max="15373" width="33.625" style="279" customWidth="1"/>
    <col min="15374" max="15374" width="72.625" style="279" customWidth="1"/>
    <col min="15375" max="15375" width="60.75" style="279" customWidth="1"/>
    <col min="15376" max="15376" width="21" style="279" customWidth="1"/>
    <col min="15377" max="15377" width="22.5" style="279" customWidth="1"/>
    <col min="15378" max="15378" width="18.75" style="279" customWidth="1"/>
    <col min="15379" max="15379" width="17.75" style="279" customWidth="1"/>
    <col min="15380" max="15380" width="23" style="279" customWidth="1"/>
    <col min="15381" max="15381" width="10.875" style="279" bestFit="1" customWidth="1"/>
    <col min="15382" max="15616" width="11.25" style="279"/>
    <col min="15617" max="15617" width="34.5" style="279" customWidth="1"/>
    <col min="15618" max="15618" width="34.75" style="279" customWidth="1"/>
    <col min="15619" max="15619" width="25" style="279" customWidth="1"/>
    <col min="15620" max="15620" width="29.25" style="279" customWidth="1"/>
    <col min="15621" max="15621" width="30.25" style="279" customWidth="1"/>
    <col min="15622" max="15622" width="28.75" style="279" customWidth="1"/>
    <col min="15623" max="15623" width="23.125" style="279" customWidth="1"/>
    <col min="15624" max="15624" width="24.25" style="279" customWidth="1"/>
    <col min="15625" max="15625" width="27.125" style="279" customWidth="1"/>
    <col min="15626" max="15626" width="33.5" style="279" customWidth="1"/>
    <col min="15627" max="15627" width="39.5" style="279" customWidth="1"/>
    <col min="15628" max="15628" width="40.25" style="279" customWidth="1"/>
    <col min="15629" max="15629" width="33.625" style="279" customWidth="1"/>
    <col min="15630" max="15630" width="72.625" style="279" customWidth="1"/>
    <col min="15631" max="15631" width="60.75" style="279" customWidth="1"/>
    <col min="15632" max="15632" width="21" style="279" customWidth="1"/>
    <col min="15633" max="15633" width="22.5" style="279" customWidth="1"/>
    <col min="15634" max="15634" width="18.75" style="279" customWidth="1"/>
    <col min="15635" max="15635" width="17.75" style="279" customWidth="1"/>
    <col min="15636" max="15636" width="23" style="279" customWidth="1"/>
    <col min="15637" max="15637" width="10.875" style="279" bestFit="1" customWidth="1"/>
    <col min="15638" max="15872" width="11.25" style="279"/>
    <col min="15873" max="15873" width="34.5" style="279" customWidth="1"/>
    <col min="15874" max="15874" width="34.75" style="279" customWidth="1"/>
    <col min="15875" max="15875" width="25" style="279" customWidth="1"/>
    <col min="15876" max="15876" width="29.25" style="279" customWidth="1"/>
    <col min="15877" max="15877" width="30.25" style="279" customWidth="1"/>
    <col min="15878" max="15878" width="28.75" style="279" customWidth="1"/>
    <col min="15879" max="15879" width="23.125" style="279" customWidth="1"/>
    <col min="15880" max="15880" width="24.25" style="279" customWidth="1"/>
    <col min="15881" max="15881" width="27.125" style="279" customWidth="1"/>
    <col min="15882" max="15882" width="33.5" style="279" customWidth="1"/>
    <col min="15883" max="15883" width="39.5" style="279" customWidth="1"/>
    <col min="15884" max="15884" width="40.25" style="279" customWidth="1"/>
    <col min="15885" max="15885" width="33.625" style="279" customWidth="1"/>
    <col min="15886" max="15886" width="72.625" style="279" customWidth="1"/>
    <col min="15887" max="15887" width="60.75" style="279" customWidth="1"/>
    <col min="15888" max="15888" width="21" style="279" customWidth="1"/>
    <col min="15889" max="15889" width="22.5" style="279" customWidth="1"/>
    <col min="15890" max="15890" width="18.75" style="279" customWidth="1"/>
    <col min="15891" max="15891" width="17.75" style="279" customWidth="1"/>
    <col min="15892" max="15892" width="23" style="279" customWidth="1"/>
    <col min="15893" max="15893" width="10.875" style="279" bestFit="1" customWidth="1"/>
    <col min="15894" max="16128" width="11.25" style="279"/>
    <col min="16129" max="16129" width="34.5" style="279" customWidth="1"/>
    <col min="16130" max="16130" width="34.75" style="279" customWidth="1"/>
    <col min="16131" max="16131" width="25" style="279" customWidth="1"/>
    <col min="16132" max="16132" width="29.25" style="279" customWidth="1"/>
    <col min="16133" max="16133" width="30.25" style="279" customWidth="1"/>
    <col min="16134" max="16134" width="28.75" style="279" customWidth="1"/>
    <col min="16135" max="16135" width="23.125" style="279" customWidth="1"/>
    <col min="16136" max="16136" width="24.25" style="279" customWidth="1"/>
    <col min="16137" max="16137" width="27.125" style="279" customWidth="1"/>
    <col min="16138" max="16138" width="33.5" style="279" customWidth="1"/>
    <col min="16139" max="16139" width="39.5" style="279" customWidth="1"/>
    <col min="16140" max="16140" width="40.25" style="279" customWidth="1"/>
    <col min="16141" max="16141" width="33.625" style="279" customWidth="1"/>
    <col min="16142" max="16142" width="72.625" style="279" customWidth="1"/>
    <col min="16143" max="16143" width="60.75" style="279" customWidth="1"/>
    <col min="16144" max="16144" width="21" style="279" customWidth="1"/>
    <col min="16145" max="16145" width="22.5" style="279" customWidth="1"/>
    <col min="16146" max="16146" width="18.75" style="279" customWidth="1"/>
    <col min="16147" max="16147" width="17.75" style="279" customWidth="1"/>
    <col min="16148" max="16148" width="23" style="279" customWidth="1"/>
    <col min="16149" max="16149" width="10.875" style="279" bestFit="1" customWidth="1"/>
    <col min="16150" max="16383" width="11.25" style="279"/>
    <col min="16384" max="16384" width="11.25" style="279" customWidth="1"/>
  </cols>
  <sheetData>
    <row r="1" spans="1:221" s="272" customFormat="1" ht="98.25" customHeight="1" x14ac:dyDescent="0.25">
      <c r="A1" s="427"/>
      <c r="B1" s="273"/>
      <c r="C1" s="542" t="s">
        <v>485</v>
      </c>
      <c r="D1" s="542"/>
      <c r="E1" s="542"/>
      <c r="F1" s="542"/>
      <c r="G1" s="542"/>
      <c r="H1" s="542"/>
      <c r="I1" s="542"/>
      <c r="J1" s="542"/>
      <c r="K1" s="542"/>
      <c r="L1" s="542"/>
      <c r="M1" s="542"/>
      <c r="N1" s="542"/>
      <c r="O1" s="542"/>
      <c r="P1" s="542"/>
      <c r="Q1" s="542"/>
      <c r="R1" s="542"/>
      <c r="S1" s="542"/>
      <c r="T1" s="274"/>
      <c r="U1" s="275"/>
    </row>
    <row r="2" spans="1:221" s="272" customFormat="1" ht="69.75" customHeight="1" x14ac:dyDescent="0.25">
      <c r="A2" s="427"/>
      <c r="B2" s="543" t="s">
        <v>52</v>
      </c>
      <c r="C2" s="543"/>
      <c r="D2" s="543"/>
      <c r="E2" s="544" t="s">
        <v>6</v>
      </c>
      <c r="F2" s="544"/>
      <c r="G2" s="544" t="s">
        <v>559</v>
      </c>
      <c r="H2" s="544"/>
      <c r="I2" s="355" t="s">
        <v>260</v>
      </c>
      <c r="J2" s="544" t="s">
        <v>560</v>
      </c>
      <c r="K2" s="544"/>
      <c r="L2" s="544" t="s">
        <v>382</v>
      </c>
      <c r="M2" s="544"/>
      <c r="N2" s="544"/>
      <c r="O2" s="544"/>
      <c r="P2" s="544"/>
      <c r="Q2" s="544"/>
      <c r="R2" s="544"/>
      <c r="S2" s="544"/>
      <c r="T2" s="544"/>
      <c r="U2" s="544"/>
    </row>
    <row r="3" spans="1:221" s="276" customFormat="1" ht="75" customHeight="1" x14ac:dyDescent="0.25">
      <c r="A3" s="428"/>
      <c r="B3" s="431" t="s">
        <v>342</v>
      </c>
      <c r="C3" s="284" t="s">
        <v>341</v>
      </c>
      <c r="D3" s="284" t="s">
        <v>250</v>
      </c>
      <c r="E3" s="277" t="s">
        <v>5</v>
      </c>
      <c r="F3" s="277" t="s">
        <v>10</v>
      </c>
      <c r="G3" s="277" t="s">
        <v>451</v>
      </c>
      <c r="H3" s="277" t="s">
        <v>12</v>
      </c>
      <c r="I3" s="277" t="s">
        <v>13</v>
      </c>
      <c r="J3" s="277" t="s">
        <v>14</v>
      </c>
      <c r="K3" s="277" t="s">
        <v>15</v>
      </c>
      <c r="L3" s="277" t="s">
        <v>16</v>
      </c>
      <c r="M3" s="277" t="s">
        <v>9</v>
      </c>
      <c r="N3" s="277" t="s">
        <v>17</v>
      </c>
      <c r="O3" s="277" t="s">
        <v>386</v>
      </c>
      <c r="P3" s="277" t="s">
        <v>370</v>
      </c>
      <c r="Q3" s="277" t="s">
        <v>18</v>
      </c>
      <c r="R3" s="277" t="s">
        <v>19</v>
      </c>
      <c r="S3" s="278" t="s">
        <v>248</v>
      </c>
      <c r="T3" s="278" t="s">
        <v>572</v>
      </c>
      <c r="U3" s="278" t="s">
        <v>575</v>
      </c>
    </row>
    <row r="4" spans="1:221" s="435" customFormat="1" ht="193.15" customHeight="1" x14ac:dyDescent="0.25">
      <c r="A4" s="433">
        <v>1</v>
      </c>
      <c r="B4" s="434" t="s">
        <v>340</v>
      </c>
      <c r="C4" s="434" t="s">
        <v>346</v>
      </c>
      <c r="D4" s="434" t="s">
        <v>358</v>
      </c>
      <c r="E4" s="435" t="s">
        <v>670</v>
      </c>
      <c r="F4" s="435" t="s">
        <v>2</v>
      </c>
      <c r="G4" s="436" t="s">
        <v>455</v>
      </c>
      <c r="H4" s="435" t="s">
        <v>452</v>
      </c>
      <c r="I4" s="435" t="s">
        <v>49</v>
      </c>
      <c r="J4" s="434" t="s">
        <v>20</v>
      </c>
      <c r="K4" s="435" t="s">
        <v>24</v>
      </c>
      <c r="L4" s="435" t="s">
        <v>565</v>
      </c>
      <c r="M4" s="460" t="s">
        <v>255</v>
      </c>
      <c r="N4" s="436" t="s">
        <v>393</v>
      </c>
      <c r="O4" s="436" t="s">
        <v>383</v>
      </c>
      <c r="P4" s="436" t="s">
        <v>361</v>
      </c>
      <c r="Q4" s="440" t="s">
        <v>251</v>
      </c>
      <c r="R4" s="440" t="s">
        <v>41</v>
      </c>
      <c r="S4" s="461">
        <v>4823073384.4200001</v>
      </c>
      <c r="T4" s="461">
        <v>4554985486</v>
      </c>
      <c r="U4" s="461">
        <v>268087898.42000008</v>
      </c>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2"/>
      <c r="DQ4" s="272"/>
      <c r="DR4" s="272"/>
      <c r="DS4" s="272"/>
      <c r="DT4" s="272"/>
      <c r="DU4" s="272"/>
      <c r="DV4" s="272"/>
      <c r="DW4" s="272"/>
      <c r="DX4" s="272"/>
      <c r="DY4" s="272"/>
      <c r="DZ4" s="272"/>
      <c r="EA4" s="272"/>
      <c r="EB4" s="272"/>
      <c r="EC4" s="272"/>
      <c r="ED4" s="272"/>
      <c r="EE4" s="272"/>
      <c r="EF4" s="272"/>
      <c r="EG4" s="272"/>
      <c r="EH4" s="272"/>
      <c r="EI4" s="272"/>
      <c r="EJ4" s="272"/>
      <c r="EK4" s="272"/>
      <c r="EL4" s="272"/>
      <c r="EM4" s="272"/>
      <c r="EN4" s="272"/>
      <c r="EO4" s="272"/>
      <c r="EP4" s="272"/>
      <c r="EQ4" s="272"/>
      <c r="ER4" s="272"/>
      <c r="ES4" s="272"/>
      <c r="ET4" s="272"/>
      <c r="EU4" s="272"/>
      <c r="EV4" s="272"/>
      <c r="EW4" s="272"/>
      <c r="EX4" s="272"/>
      <c r="EY4" s="272"/>
      <c r="EZ4" s="272"/>
      <c r="FA4" s="272"/>
      <c r="FB4" s="272"/>
      <c r="FC4" s="272"/>
      <c r="FD4" s="272"/>
      <c r="FE4" s="272"/>
      <c r="FF4" s="272"/>
      <c r="FG4" s="272"/>
      <c r="FH4" s="272"/>
      <c r="FI4" s="272"/>
      <c r="FJ4" s="272"/>
      <c r="FK4" s="272"/>
      <c r="FL4" s="272"/>
      <c r="FM4" s="272"/>
      <c r="FN4" s="272"/>
      <c r="FO4" s="272"/>
      <c r="FP4" s="272"/>
      <c r="FQ4" s="272"/>
      <c r="FR4" s="272"/>
      <c r="FS4" s="272"/>
      <c r="FT4" s="272"/>
      <c r="FU4" s="272"/>
      <c r="FV4" s="272"/>
      <c r="FW4" s="272"/>
      <c r="FX4" s="272"/>
      <c r="FY4" s="272"/>
      <c r="FZ4" s="272"/>
      <c r="GA4" s="272"/>
      <c r="GB4" s="272"/>
      <c r="GC4" s="272"/>
      <c r="GD4" s="272"/>
      <c r="GE4" s="272"/>
      <c r="GF4" s="272"/>
      <c r="GG4" s="272"/>
      <c r="GH4" s="272"/>
      <c r="GI4" s="272"/>
      <c r="GJ4" s="272"/>
      <c r="GK4" s="272"/>
      <c r="GL4" s="272"/>
      <c r="GM4" s="272"/>
      <c r="GN4" s="272"/>
      <c r="GO4" s="272"/>
      <c r="GP4" s="272"/>
      <c r="GQ4" s="272"/>
      <c r="GR4" s="272"/>
      <c r="GS4" s="272"/>
      <c r="GT4" s="272"/>
      <c r="GU4" s="272"/>
      <c r="GV4" s="272"/>
      <c r="GW4" s="272"/>
      <c r="GX4" s="272"/>
      <c r="GY4" s="272"/>
      <c r="GZ4" s="272"/>
      <c r="HA4" s="272"/>
      <c r="HB4" s="272"/>
      <c r="HC4" s="272"/>
      <c r="HD4" s="272"/>
      <c r="HE4" s="272"/>
      <c r="HF4" s="272"/>
      <c r="HG4" s="272"/>
      <c r="HH4" s="272"/>
      <c r="HI4" s="272"/>
      <c r="HJ4" s="272"/>
      <c r="HK4" s="272"/>
      <c r="HL4" s="272"/>
      <c r="HM4" s="272"/>
    </row>
    <row r="5" spans="1:221" s="462" customFormat="1" ht="211.15" customHeight="1" x14ac:dyDescent="0.25">
      <c r="A5" s="433">
        <f>A4+1</f>
        <v>2</v>
      </c>
      <c r="B5" s="434" t="s">
        <v>340</v>
      </c>
      <c r="C5" s="434" t="s">
        <v>346</v>
      </c>
      <c r="D5" s="434" t="s">
        <v>358</v>
      </c>
      <c r="E5" s="435" t="s">
        <v>670</v>
      </c>
      <c r="F5" s="435" t="s">
        <v>2</v>
      </c>
      <c r="G5" s="436" t="s">
        <v>455</v>
      </c>
      <c r="H5" s="435" t="s">
        <v>452</v>
      </c>
      <c r="I5" s="435" t="s">
        <v>49</v>
      </c>
      <c r="J5" s="434" t="s">
        <v>20</v>
      </c>
      <c r="K5" s="435" t="s">
        <v>24</v>
      </c>
      <c r="L5" s="435" t="s">
        <v>570</v>
      </c>
      <c r="M5" s="460" t="s">
        <v>384</v>
      </c>
      <c r="N5" s="436" t="s">
        <v>385</v>
      </c>
      <c r="O5" s="436" t="s">
        <v>388</v>
      </c>
      <c r="P5" s="436" t="s">
        <v>361</v>
      </c>
      <c r="Q5" s="440" t="s">
        <v>387</v>
      </c>
      <c r="R5" s="440" t="s">
        <v>569</v>
      </c>
      <c r="S5" s="461">
        <v>10113616335.25</v>
      </c>
      <c r="T5" s="461"/>
      <c r="U5" s="461">
        <v>3988655586</v>
      </c>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row>
    <row r="6" spans="1:221" s="467" customFormat="1" ht="161.25" customHeight="1" x14ac:dyDescent="0.25">
      <c r="A6" s="433">
        <f t="shared" ref="A6:A23" si="0">A5+1</f>
        <v>3</v>
      </c>
      <c r="B6" s="463" t="s">
        <v>475</v>
      </c>
      <c r="C6" s="463" t="s">
        <v>476</v>
      </c>
      <c r="D6" s="463" t="s">
        <v>477</v>
      </c>
      <c r="E6" s="435" t="s">
        <v>670</v>
      </c>
      <c r="F6" s="436" t="s">
        <v>2</v>
      </c>
      <c r="G6" s="436" t="s">
        <v>455</v>
      </c>
      <c r="H6" s="436" t="s">
        <v>452</v>
      </c>
      <c r="I6" s="436" t="s">
        <v>49</v>
      </c>
      <c r="J6" s="463" t="s">
        <v>20</v>
      </c>
      <c r="K6" s="436" t="s">
        <v>24</v>
      </c>
      <c r="L6" s="436" t="s">
        <v>34</v>
      </c>
      <c r="M6" s="464" t="s">
        <v>25</v>
      </c>
      <c r="N6" s="436" t="s">
        <v>394</v>
      </c>
      <c r="O6" s="436" t="s">
        <v>482</v>
      </c>
      <c r="P6" s="436" t="s">
        <v>364</v>
      </c>
      <c r="Q6" s="465" t="s">
        <v>22</v>
      </c>
      <c r="R6" s="465" t="s">
        <v>42</v>
      </c>
      <c r="S6" s="466">
        <v>29349457729</v>
      </c>
      <c r="T6" s="466">
        <v>29152132321.200001</v>
      </c>
      <c r="U6" s="466">
        <v>197325407.79999924</v>
      </c>
    </row>
    <row r="7" spans="1:221" s="272" customFormat="1" ht="181.15" customHeight="1" x14ac:dyDescent="0.25">
      <c r="A7" s="433">
        <f t="shared" si="0"/>
        <v>4</v>
      </c>
      <c r="B7" s="434" t="s">
        <v>39</v>
      </c>
      <c r="C7" s="434" t="s">
        <v>345</v>
      </c>
      <c r="D7" s="434" t="s">
        <v>344</v>
      </c>
      <c r="E7" s="435" t="s">
        <v>670</v>
      </c>
      <c r="F7" s="435" t="s">
        <v>1</v>
      </c>
      <c r="G7" s="436" t="s">
        <v>457</v>
      </c>
      <c r="H7" s="435" t="s">
        <v>456</v>
      </c>
      <c r="I7" s="435" t="s">
        <v>49</v>
      </c>
      <c r="J7" s="435" t="s">
        <v>272</v>
      </c>
      <c r="K7" s="435" t="s">
        <v>29</v>
      </c>
      <c r="L7" s="435" t="s">
        <v>30</v>
      </c>
      <c r="M7" s="437" t="s">
        <v>31</v>
      </c>
      <c r="N7" s="438" t="s">
        <v>395</v>
      </c>
      <c r="O7" s="439" t="s">
        <v>671</v>
      </c>
      <c r="P7" s="436" t="s">
        <v>362</v>
      </c>
      <c r="Q7" s="440" t="s">
        <v>33</v>
      </c>
      <c r="R7" s="440" t="s">
        <v>258</v>
      </c>
      <c r="S7" s="441">
        <v>11840289738.460001</v>
      </c>
      <c r="T7" s="441">
        <v>9862966204.6999989</v>
      </c>
      <c r="U7" s="442">
        <v>1977323533.7600021</v>
      </c>
    </row>
    <row r="8" spans="1:221" s="272" customFormat="1" ht="194.25" customHeight="1" x14ac:dyDescent="0.25">
      <c r="A8" s="433">
        <f t="shared" si="0"/>
        <v>5</v>
      </c>
      <c r="B8" s="434" t="s">
        <v>347</v>
      </c>
      <c r="C8" s="434" t="s">
        <v>348</v>
      </c>
      <c r="D8" s="434" t="s">
        <v>349</v>
      </c>
      <c r="E8" s="435" t="s">
        <v>670</v>
      </c>
      <c r="F8" s="435" t="s">
        <v>3</v>
      </c>
      <c r="G8" s="436" t="s">
        <v>455</v>
      </c>
      <c r="H8" s="435" t="s">
        <v>452</v>
      </c>
      <c r="I8" s="443" t="s">
        <v>51</v>
      </c>
      <c r="J8" s="434" t="s">
        <v>20</v>
      </c>
      <c r="K8" s="435" t="s">
        <v>48</v>
      </c>
      <c r="L8" s="435" t="s">
        <v>252</v>
      </c>
      <c r="M8" s="444" t="s">
        <v>47</v>
      </c>
      <c r="N8" s="445" t="s">
        <v>396</v>
      </c>
      <c r="O8" s="445" t="s">
        <v>397</v>
      </c>
      <c r="P8" s="436" t="s">
        <v>652</v>
      </c>
      <c r="Q8" s="440" t="s">
        <v>412</v>
      </c>
      <c r="R8" s="440" t="s">
        <v>45</v>
      </c>
      <c r="S8" s="532">
        <v>4661566193</v>
      </c>
      <c r="T8" s="532">
        <v>2139066587</v>
      </c>
      <c r="U8" s="532">
        <v>2522499606</v>
      </c>
    </row>
    <row r="9" spans="1:221" s="272" customFormat="1" ht="284.45" customHeight="1" x14ac:dyDescent="0.25">
      <c r="A9" s="433">
        <f>A14+1</f>
        <v>11</v>
      </c>
      <c r="B9" s="434" t="s">
        <v>340</v>
      </c>
      <c r="C9" s="434" t="s">
        <v>343</v>
      </c>
      <c r="D9" s="434" t="s">
        <v>369</v>
      </c>
      <c r="E9" s="434" t="s">
        <v>670</v>
      </c>
      <c r="F9" s="435" t="s">
        <v>2</v>
      </c>
      <c r="G9" s="436" t="s">
        <v>455</v>
      </c>
      <c r="H9" s="435" t="s">
        <v>452</v>
      </c>
      <c r="I9" s="435" t="s">
        <v>338</v>
      </c>
      <c r="J9" s="434" t="s">
        <v>332</v>
      </c>
      <c r="K9" s="435" t="s">
        <v>336</v>
      </c>
      <c r="L9" s="446" t="s">
        <v>310</v>
      </c>
      <c r="M9" s="447" t="s">
        <v>339</v>
      </c>
      <c r="N9" s="446" t="s">
        <v>672</v>
      </c>
      <c r="O9" s="446" t="s">
        <v>673</v>
      </c>
      <c r="P9" s="448" t="s">
        <v>365</v>
      </c>
      <c r="Q9" s="440" t="s">
        <v>413</v>
      </c>
      <c r="R9" s="440" t="s">
        <v>45</v>
      </c>
      <c r="S9" s="533"/>
      <c r="T9" s="533"/>
      <c r="U9" s="533"/>
    </row>
    <row r="10" spans="1:221" s="272" customFormat="1" ht="141" customHeight="1" x14ac:dyDescent="0.25">
      <c r="A10" s="433">
        <f>A8+1</f>
        <v>6</v>
      </c>
      <c r="B10" s="434" t="s">
        <v>340</v>
      </c>
      <c r="C10" s="434" t="s">
        <v>343</v>
      </c>
      <c r="D10" s="434" t="s">
        <v>356</v>
      </c>
      <c r="E10" s="434" t="s">
        <v>670</v>
      </c>
      <c r="F10" s="435" t="s">
        <v>2</v>
      </c>
      <c r="G10" s="435" t="s">
        <v>389</v>
      </c>
      <c r="H10" s="435" t="s">
        <v>390</v>
      </c>
      <c r="I10" s="449" t="s">
        <v>327</v>
      </c>
      <c r="J10" s="435" t="s">
        <v>328</v>
      </c>
      <c r="K10" s="435" t="s">
        <v>329</v>
      </c>
      <c r="L10" s="446" t="s">
        <v>282</v>
      </c>
      <c r="M10" s="450" t="s">
        <v>290</v>
      </c>
      <c r="N10" s="451" t="s">
        <v>398</v>
      </c>
      <c r="O10" s="436" t="s">
        <v>399</v>
      </c>
      <c r="P10" s="436" t="s">
        <v>361</v>
      </c>
      <c r="Q10" s="440" t="s">
        <v>387</v>
      </c>
      <c r="R10" s="440" t="s">
        <v>317</v>
      </c>
      <c r="S10" s="452">
        <v>10381726100</v>
      </c>
      <c r="T10" s="452">
        <v>4033841250</v>
      </c>
      <c r="U10" s="442">
        <v>6347884850</v>
      </c>
    </row>
    <row r="11" spans="1:221" s="272" customFormat="1" ht="157.15" customHeight="1" x14ac:dyDescent="0.25">
      <c r="A11" s="433">
        <f t="shared" si="0"/>
        <v>7</v>
      </c>
      <c r="B11" s="434" t="s">
        <v>340</v>
      </c>
      <c r="C11" s="434" t="s">
        <v>343</v>
      </c>
      <c r="D11" s="434" t="s">
        <v>356</v>
      </c>
      <c r="E11" s="472" t="s">
        <v>670</v>
      </c>
      <c r="F11" s="435" t="s">
        <v>2</v>
      </c>
      <c r="G11" s="435" t="s">
        <v>389</v>
      </c>
      <c r="H11" s="435" t="s">
        <v>390</v>
      </c>
      <c r="I11" s="449" t="s">
        <v>327</v>
      </c>
      <c r="J11" s="435" t="s">
        <v>328</v>
      </c>
      <c r="K11" s="435" t="s">
        <v>329</v>
      </c>
      <c r="L11" s="446" t="s">
        <v>283</v>
      </c>
      <c r="M11" s="450" t="s">
        <v>291</v>
      </c>
      <c r="N11" s="451" t="s">
        <v>299</v>
      </c>
      <c r="O11" s="436" t="s">
        <v>330</v>
      </c>
      <c r="P11" s="439" t="s">
        <v>363</v>
      </c>
      <c r="Q11" s="440" t="s">
        <v>411</v>
      </c>
      <c r="R11" s="440" t="s">
        <v>315</v>
      </c>
      <c r="S11" s="452">
        <v>518300000</v>
      </c>
      <c r="T11" s="452">
        <v>126182101</v>
      </c>
      <c r="U11" s="442">
        <v>392117899</v>
      </c>
    </row>
    <row r="12" spans="1:221" s="272" customFormat="1" ht="144" customHeight="1" x14ac:dyDescent="0.25">
      <c r="A12" s="433">
        <f t="shared" si="0"/>
        <v>8</v>
      </c>
      <c r="B12" s="434" t="s">
        <v>347</v>
      </c>
      <c r="C12" s="453" t="s">
        <v>350</v>
      </c>
      <c r="D12" s="453" t="s">
        <v>351</v>
      </c>
      <c r="E12" s="472" t="s">
        <v>670</v>
      </c>
      <c r="F12" s="435" t="s">
        <v>2</v>
      </c>
      <c r="G12" s="435" t="s">
        <v>373</v>
      </c>
      <c r="H12" s="435" t="s">
        <v>458</v>
      </c>
      <c r="I12" s="435" t="s">
        <v>331</v>
      </c>
      <c r="J12" s="434" t="s">
        <v>332</v>
      </c>
      <c r="K12" s="435" t="s">
        <v>333</v>
      </c>
      <c r="L12" s="446" t="s">
        <v>285</v>
      </c>
      <c r="M12" s="450" t="s">
        <v>293</v>
      </c>
      <c r="N12" s="235" t="s">
        <v>334</v>
      </c>
      <c r="O12" s="436" t="s">
        <v>400</v>
      </c>
      <c r="P12" s="439" t="s">
        <v>368</v>
      </c>
      <c r="Q12" s="440" t="s">
        <v>410</v>
      </c>
      <c r="R12" s="440" t="s">
        <v>318</v>
      </c>
      <c r="S12" s="452">
        <v>1000685176</v>
      </c>
      <c r="T12" s="452">
        <v>720969513</v>
      </c>
      <c r="U12" s="442">
        <v>279715663</v>
      </c>
    </row>
    <row r="13" spans="1:221" s="272" customFormat="1" ht="151.5" customHeight="1" x14ac:dyDescent="0.25">
      <c r="A13" s="433">
        <v>9</v>
      </c>
      <c r="B13" s="162" t="s">
        <v>354</v>
      </c>
      <c r="C13" s="453" t="s">
        <v>355</v>
      </c>
      <c r="D13" s="453" t="s">
        <v>357</v>
      </c>
      <c r="E13" s="435" t="s">
        <v>670</v>
      </c>
      <c r="F13" s="435" t="s">
        <v>1</v>
      </c>
      <c r="G13" s="435" t="s">
        <v>373</v>
      </c>
      <c r="H13" s="435" t="s">
        <v>458</v>
      </c>
      <c r="I13" s="449" t="s">
        <v>431</v>
      </c>
      <c r="J13" s="435" t="s">
        <v>335</v>
      </c>
      <c r="K13" s="435" t="s">
        <v>336</v>
      </c>
      <c r="L13" s="446" t="s">
        <v>287</v>
      </c>
      <c r="M13" s="450" t="s">
        <v>337</v>
      </c>
      <c r="N13" s="454" t="s">
        <v>403</v>
      </c>
      <c r="O13" s="435" t="s">
        <v>402</v>
      </c>
      <c r="P13" s="448" t="s">
        <v>653</v>
      </c>
      <c r="Q13" s="440" t="s">
        <v>409</v>
      </c>
      <c r="R13" s="455" t="s">
        <v>316</v>
      </c>
      <c r="S13" s="452">
        <v>1676880000</v>
      </c>
      <c r="T13" s="452">
        <v>1387630783.1399999</v>
      </c>
      <c r="U13" s="442">
        <v>289249216.86000013</v>
      </c>
    </row>
    <row r="14" spans="1:221" s="272" customFormat="1" ht="102" x14ac:dyDescent="0.25">
      <c r="A14" s="433">
        <f t="shared" si="0"/>
        <v>10</v>
      </c>
      <c r="B14" s="162" t="s">
        <v>354</v>
      </c>
      <c r="C14" s="453" t="s">
        <v>355</v>
      </c>
      <c r="D14" s="453" t="s">
        <v>357</v>
      </c>
      <c r="E14" s="435" t="s">
        <v>670</v>
      </c>
      <c r="F14" s="435" t="s">
        <v>1</v>
      </c>
      <c r="G14" s="435" t="s">
        <v>373</v>
      </c>
      <c r="H14" s="435" t="s">
        <v>458</v>
      </c>
      <c r="I14" s="449" t="s">
        <v>431</v>
      </c>
      <c r="J14" s="434" t="s">
        <v>681</v>
      </c>
      <c r="K14" s="435" t="s">
        <v>336</v>
      </c>
      <c r="L14" s="446" t="s">
        <v>311</v>
      </c>
      <c r="M14" s="437" t="s">
        <v>312</v>
      </c>
      <c r="N14" s="435" t="s">
        <v>404</v>
      </c>
      <c r="O14" s="435" t="s">
        <v>405</v>
      </c>
      <c r="P14" s="448" t="s">
        <v>654</v>
      </c>
      <c r="Q14" s="440" t="s">
        <v>409</v>
      </c>
      <c r="R14" s="456" t="s">
        <v>319</v>
      </c>
      <c r="S14" s="452">
        <v>922031346.08999991</v>
      </c>
      <c r="T14" s="452">
        <v>532414774</v>
      </c>
      <c r="U14" s="442">
        <v>389616572.08999991</v>
      </c>
    </row>
    <row r="15" spans="1:221" s="272" customFormat="1" ht="217.5" customHeight="1" x14ac:dyDescent="0.25">
      <c r="A15" s="538">
        <v>12</v>
      </c>
      <c r="B15" s="534" t="s">
        <v>340</v>
      </c>
      <c r="C15" s="534" t="s">
        <v>353</v>
      </c>
      <c r="D15" s="534" t="s">
        <v>359</v>
      </c>
      <c r="E15" s="539" t="s">
        <v>670</v>
      </c>
      <c r="F15" s="534" t="s">
        <v>2</v>
      </c>
      <c r="G15" s="545" t="s">
        <v>454</v>
      </c>
      <c r="H15" s="545" t="s">
        <v>453</v>
      </c>
      <c r="I15" s="547" t="s">
        <v>433</v>
      </c>
      <c r="J15" s="549" t="s">
        <v>332</v>
      </c>
      <c r="K15" s="545" t="s">
        <v>336</v>
      </c>
      <c r="L15" s="549" t="s">
        <v>391</v>
      </c>
      <c r="M15" s="551" t="s">
        <v>414</v>
      </c>
      <c r="N15" s="534" t="s">
        <v>663</v>
      </c>
      <c r="O15" s="534" t="s">
        <v>415</v>
      </c>
      <c r="P15" s="536" t="s">
        <v>655</v>
      </c>
      <c r="Q15" s="534" t="s">
        <v>445</v>
      </c>
      <c r="R15" s="440" t="s">
        <v>446</v>
      </c>
      <c r="S15" s="452">
        <v>15103875200</v>
      </c>
      <c r="T15" s="452">
        <v>6080613837.6800003</v>
      </c>
      <c r="U15" s="452">
        <v>1082791363.4784</v>
      </c>
    </row>
    <row r="16" spans="1:221" s="272" customFormat="1" ht="217.5" customHeight="1" x14ac:dyDescent="0.25">
      <c r="A16" s="538"/>
      <c r="B16" s="535"/>
      <c r="C16" s="535"/>
      <c r="D16" s="535"/>
      <c r="E16" s="540"/>
      <c r="F16" s="535"/>
      <c r="G16" s="546"/>
      <c r="H16" s="546"/>
      <c r="I16" s="548"/>
      <c r="J16" s="546"/>
      <c r="K16" s="546"/>
      <c r="L16" s="550"/>
      <c r="M16" s="552"/>
      <c r="N16" s="535"/>
      <c r="O16" s="535"/>
      <c r="P16" s="537"/>
      <c r="Q16" s="535"/>
      <c r="R16" s="440" t="s">
        <v>571</v>
      </c>
      <c r="S16" s="452">
        <v>1900152800</v>
      </c>
      <c r="T16" s="452"/>
      <c r="U16" s="452">
        <v>1900152800</v>
      </c>
    </row>
    <row r="17" spans="1:221" s="272" customFormat="1" ht="163.15" customHeight="1" x14ac:dyDescent="0.25">
      <c r="A17" s="433">
        <f>A15+1</f>
        <v>13</v>
      </c>
      <c r="B17" s="434" t="s">
        <v>340</v>
      </c>
      <c r="C17" s="453" t="s">
        <v>352</v>
      </c>
      <c r="D17" s="453" t="s">
        <v>360</v>
      </c>
      <c r="E17" s="434" t="s">
        <v>670</v>
      </c>
      <c r="F17" s="435" t="s">
        <v>1</v>
      </c>
      <c r="G17" s="435" t="s">
        <v>389</v>
      </c>
      <c r="H17" s="435" t="s">
        <v>458</v>
      </c>
      <c r="I17" s="435" t="s">
        <v>434</v>
      </c>
      <c r="J17" s="434" t="s">
        <v>332</v>
      </c>
      <c r="K17" s="435" t="s">
        <v>435</v>
      </c>
      <c r="L17" s="446" t="s">
        <v>376</v>
      </c>
      <c r="M17" s="447" t="s">
        <v>377</v>
      </c>
      <c r="N17" s="446" t="s">
        <v>417</v>
      </c>
      <c r="O17" s="457" t="s">
        <v>416</v>
      </c>
      <c r="P17" s="439" t="s">
        <v>368</v>
      </c>
      <c r="Q17" s="440" t="s">
        <v>447</v>
      </c>
      <c r="R17" s="481" t="s">
        <v>682</v>
      </c>
      <c r="S17" s="452">
        <v>70000000</v>
      </c>
      <c r="T17" s="452">
        <v>22850000</v>
      </c>
      <c r="U17" s="442">
        <v>47150000</v>
      </c>
    </row>
    <row r="18" spans="1:221" s="467" customFormat="1" ht="159.75" customHeight="1" x14ac:dyDescent="0.25">
      <c r="A18" s="433">
        <f t="shared" si="0"/>
        <v>14</v>
      </c>
      <c r="B18" s="463" t="s">
        <v>340</v>
      </c>
      <c r="C18" s="468" t="s">
        <v>418</v>
      </c>
      <c r="D18" s="463" t="s">
        <v>358</v>
      </c>
      <c r="E18" s="434" t="s">
        <v>670</v>
      </c>
      <c r="F18" s="436" t="s">
        <v>1</v>
      </c>
      <c r="G18" s="469" t="s">
        <v>372</v>
      </c>
      <c r="H18" s="436" t="s">
        <v>460</v>
      </c>
      <c r="I18" s="436" t="s">
        <v>649</v>
      </c>
      <c r="J18" s="436" t="s">
        <v>658</v>
      </c>
      <c r="K18" s="436" t="s">
        <v>659</v>
      </c>
      <c r="L18" s="235" t="s">
        <v>566</v>
      </c>
      <c r="M18" s="470" t="s">
        <v>378</v>
      </c>
      <c r="N18" s="235" t="s">
        <v>419</v>
      </c>
      <c r="O18" s="235" t="s">
        <v>419</v>
      </c>
      <c r="P18" s="439" t="s">
        <v>656</v>
      </c>
      <c r="Q18" s="465" t="s">
        <v>375</v>
      </c>
      <c r="R18" s="465" t="s">
        <v>448</v>
      </c>
      <c r="S18" s="471">
        <v>70000000</v>
      </c>
      <c r="T18" s="471">
        <v>53874600</v>
      </c>
      <c r="U18" s="466">
        <v>16125400</v>
      </c>
    </row>
    <row r="19" spans="1:221" s="272" customFormat="1" ht="147.75" customHeight="1" x14ac:dyDescent="0.25">
      <c r="A19" s="433">
        <f t="shared" si="0"/>
        <v>15</v>
      </c>
      <c r="B19" s="434" t="s">
        <v>340</v>
      </c>
      <c r="C19" s="453" t="s">
        <v>418</v>
      </c>
      <c r="D19" s="434" t="s">
        <v>349</v>
      </c>
      <c r="E19" s="434" t="s">
        <v>670</v>
      </c>
      <c r="F19" s="435" t="s">
        <v>3</v>
      </c>
      <c r="G19" s="159" t="s">
        <v>371</v>
      </c>
      <c r="H19" s="435" t="s">
        <v>461</v>
      </c>
      <c r="I19" s="435" t="s">
        <v>437</v>
      </c>
      <c r="J19" s="435" t="s">
        <v>436</v>
      </c>
      <c r="K19" s="436" t="s">
        <v>660</v>
      </c>
      <c r="L19" s="159" t="s">
        <v>650</v>
      </c>
      <c r="M19" s="447" t="s">
        <v>408</v>
      </c>
      <c r="N19" s="446" t="s">
        <v>664</v>
      </c>
      <c r="O19" s="446" t="s">
        <v>665</v>
      </c>
      <c r="P19" s="448" t="s">
        <v>657</v>
      </c>
      <c r="Q19" s="440" t="s">
        <v>449</v>
      </c>
      <c r="R19" s="440" t="s">
        <v>448</v>
      </c>
      <c r="S19" s="452">
        <v>192327117</v>
      </c>
      <c r="T19" s="452">
        <v>165587495</v>
      </c>
      <c r="U19" s="442">
        <v>26739622</v>
      </c>
    </row>
    <row r="20" spans="1:221" s="272" customFormat="1" ht="161.25" customHeight="1" x14ac:dyDescent="0.25">
      <c r="A20" s="433">
        <f t="shared" si="0"/>
        <v>16</v>
      </c>
      <c r="B20" s="434" t="s">
        <v>340</v>
      </c>
      <c r="C20" s="434" t="s">
        <v>348</v>
      </c>
      <c r="D20" s="434" t="s">
        <v>349</v>
      </c>
      <c r="E20" s="434" t="s">
        <v>670</v>
      </c>
      <c r="F20" s="435" t="s">
        <v>3</v>
      </c>
      <c r="G20" s="159" t="s">
        <v>420</v>
      </c>
      <c r="H20" s="435" t="s">
        <v>462</v>
      </c>
      <c r="I20" s="443" t="s">
        <v>440</v>
      </c>
      <c r="J20" s="435" t="s">
        <v>438</v>
      </c>
      <c r="K20" s="435" t="s">
        <v>439</v>
      </c>
      <c r="L20" s="446" t="s">
        <v>567</v>
      </c>
      <c r="M20" s="447" t="s">
        <v>421</v>
      </c>
      <c r="N20" s="446" t="s">
        <v>422</v>
      </c>
      <c r="O20" s="446" t="s">
        <v>423</v>
      </c>
      <c r="P20" s="448" t="s">
        <v>656</v>
      </c>
      <c r="Q20" s="440" t="s">
        <v>381</v>
      </c>
      <c r="R20" s="440" t="s">
        <v>448</v>
      </c>
      <c r="S20" s="471" t="s">
        <v>666</v>
      </c>
      <c r="T20" s="452">
        <v>0</v>
      </c>
      <c r="U20" s="442" t="s">
        <v>661</v>
      </c>
    </row>
    <row r="21" spans="1:221" s="467" customFormat="1" ht="147" customHeight="1" x14ac:dyDescent="0.25">
      <c r="A21" s="433">
        <f t="shared" si="0"/>
        <v>17</v>
      </c>
      <c r="B21" s="436" t="s">
        <v>340</v>
      </c>
      <c r="C21" s="463" t="s">
        <v>343</v>
      </c>
      <c r="D21" s="463" t="s">
        <v>356</v>
      </c>
      <c r="E21" s="434" t="s">
        <v>670</v>
      </c>
      <c r="F21" s="436" t="s">
        <v>1</v>
      </c>
      <c r="G21" s="469" t="s">
        <v>420</v>
      </c>
      <c r="H21" s="436" t="s">
        <v>430</v>
      </c>
      <c r="I21" s="249" t="s">
        <v>441</v>
      </c>
      <c r="J21" s="436" t="s">
        <v>442</v>
      </c>
      <c r="K21" s="436" t="s">
        <v>329</v>
      </c>
      <c r="L21" s="235" t="s">
        <v>379</v>
      </c>
      <c r="M21" s="470" t="s">
        <v>392</v>
      </c>
      <c r="N21" s="235" t="s">
        <v>407</v>
      </c>
      <c r="O21" s="235" t="s">
        <v>667</v>
      </c>
      <c r="P21" s="439" t="s">
        <v>656</v>
      </c>
      <c r="Q21" s="465" t="s">
        <v>387</v>
      </c>
      <c r="R21" s="465" t="s">
        <v>473</v>
      </c>
      <c r="S21" s="471">
        <v>371400000</v>
      </c>
      <c r="T21" s="471">
        <v>186903000</v>
      </c>
      <c r="U21" s="466">
        <v>184497000</v>
      </c>
    </row>
    <row r="22" spans="1:221" s="272" customFormat="1" ht="190.9" customHeight="1" x14ac:dyDescent="0.25">
      <c r="A22" s="433">
        <f t="shared" si="0"/>
        <v>18</v>
      </c>
      <c r="B22" s="434" t="s">
        <v>340</v>
      </c>
      <c r="C22" s="434" t="s">
        <v>343</v>
      </c>
      <c r="D22" s="434" t="s">
        <v>478</v>
      </c>
      <c r="E22" s="434" t="s">
        <v>670</v>
      </c>
      <c r="F22" s="435" t="s">
        <v>1</v>
      </c>
      <c r="G22" s="159" t="s">
        <v>420</v>
      </c>
      <c r="H22" s="435" t="s">
        <v>430</v>
      </c>
      <c r="I22" s="443" t="s">
        <v>443</v>
      </c>
      <c r="J22" s="434" t="s">
        <v>332</v>
      </c>
      <c r="K22" s="249" t="s">
        <v>336</v>
      </c>
      <c r="L22" s="446" t="s">
        <v>568</v>
      </c>
      <c r="M22" s="447" t="s">
        <v>424</v>
      </c>
      <c r="N22" s="446" t="s">
        <v>426</v>
      </c>
      <c r="O22" s="446" t="s">
        <v>425</v>
      </c>
      <c r="P22" s="448" t="s">
        <v>656</v>
      </c>
      <c r="Q22" s="440" t="s">
        <v>380</v>
      </c>
      <c r="R22" s="440" t="s">
        <v>474</v>
      </c>
      <c r="S22" s="452">
        <v>70000000</v>
      </c>
      <c r="T22" s="452">
        <v>11734750</v>
      </c>
      <c r="U22" s="442">
        <v>58265250</v>
      </c>
    </row>
    <row r="23" spans="1:221" s="272" customFormat="1" ht="150.75" customHeight="1" x14ac:dyDescent="0.25">
      <c r="A23" s="433">
        <f t="shared" si="0"/>
        <v>19</v>
      </c>
      <c r="B23" s="434" t="s">
        <v>479</v>
      </c>
      <c r="C23" s="434" t="s">
        <v>480</v>
      </c>
      <c r="D23" s="434" t="s">
        <v>481</v>
      </c>
      <c r="E23" s="472" t="s">
        <v>670</v>
      </c>
      <c r="F23" s="435" t="s">
        <v>1</v>
      </c>
      <c r="G23" s="435" t="s">
        <v>463</v>
      </c>
      <c r="H23" s="435" t="s">
        <v>464</v>
      </c>
      <c r="I23" s="443" t="s">
        <v>444</v>
      </c>
      <c r="J23" s="436" t="s">
        <v>658</v>
      </c>
      <c r="K23" s="436" t="s">
        <v>659</v>
      </c>
      <c r="L23" s="443" t="s">
        <v>427</v>
      </c>
      <c r="M23" s="458" t="s">
        <v>428</v>
      </c>
      <c r="N23" s="446" t="s">
        <v>429</v>
      </c>
      <c r="O23" s="446" t="s">
        <v>429</v>
      </c>
      <c r="P23" s="448" t="s">
        <v>471</v>
      </c>
      <c r="Q23" s="440" t="s">
        <v>375</v>
      </c>
      <c r="R23" s="440" t="s">
        <v>472</v>
      </c>
      <c r="S23" s="452">
        <v>81246000</v>
      </c>
      <c r="T23" s="452">
        <v>24999999</v>
      </c>
      <c r="U23" s="442">
        <v>56246001</v>
      </c>
    </row>
    <row r="24" spans="1:221" s="272" customFormat="1" ht="175.15" customHeight="1" x14ac:dyDescent="0.25">
      <c r="A24" s="433">
        <v>20</v>
      </c>
      <c r="B24" s="434" t="s">
        <v>340</v>
      </c>
      <c r="C24" s="453" t="s">
        <v>355</v>
      </c>
      <c r="D24" s="473" t="s">
        <v>357</v>
      </c>
      <c r="E24" s="434" t="s">
        <v>670</v>
      </c>
      <c r="F24" s="437" t="s">
        <v>1</v>
      </c>
      <c r="G24" s="435" t="s">
        <v>420</v>
      </c>
      <c r="H24" s="435" t="s">
        <v>465</v>
      </c>
      <c r="I24" s="449" t="s">
        <v>431</v>
      </c>
      <c r="J24" s="434" t="s">
        <v>20</v>
      </c>
      <c r="K24" s="435" t="s">
        <v>336</v>
      </c>
      <c r="L24" s="443" t="s">
        <v>466</v>
      </c>
      <c r="M24" s="459" t="s">
        <v>668</v>
      </c>
      <c r="N24" s="459" t="s">
        <v>470</v>
      </c>
      <c r="O24" s="459" t="s">
        <v>470</v>
      </c>
      <c r="P24" s="459" t="s">
        <v>467</v>
      </c>
      <c r="Q24" s="440" t="s">
        <v>468</v>
      </c>
      <c r="R24" s="440" t="s">
        <v>469</v>
      </c>
      <c r="S24" s="471" t="s">
        <v>669</v>
      </c>
      <c r="T24" s="452">
        <v>0</v>
      </c>
      <c r="U24" s="442" t="s">
        <v>661</v>
      </c>
    </row>
    <row r="25" spans="1:221" s="287" customFormat="1" ht="12.75" customHeight="1" x14ac:dyDescent="0.25">
      <c r="A25" s="428"/>
      <c r="B25" s="541" t="s">
        <v>576</v>
      </c>
      <c r="C25" s="541"/>
      <c r="D25" s="541"/>
      <c r="E25" s="474"/>
      <c r="L25" s="432" t="s">
        <v>43</v>
      </c>
      <c r="Q25" s="276"/>
      <c r="R25" s="276"/>
      <c r="S25" s="423">
        <f>SUM(S4:S24)</f>
        <v>93146627119.220001</v>
      </c>
      <c r="T25" s="423">
        <f t="shared" ref="T25" si="1">SUM(T4:T24)</f>
        <v>59056752701.720001</v>
      </c>
      <c r="U25" s="423">
        <f>SUM(U4:U24)</f>
        <v>20024443669.408401</v>
      </c>
      <c r="V25" s="423">
        <f>+U25-'Plan Financiero 2022'!G49</f>
        <v>0</v>
      </c>
    </row>
    <row r="26" spans="1:221" s="287" customFormat="1" x14ac:dyDescent="0.25">
      <c r="A26" s="427"/>
      <c r="B26" s="420"/>
      <c r="C26" s="420"/>
      <c r="D26" s="420"/>
      <c r="L26" s="421"/>
      <c r="M26" s="421"/>
      <c r="N26" s="421"/>
      <c r="O26" s="421"/>
      <c r="P26" s="421"/>
      <c r="Q26" s="276"/>
      <c r="R26" s="276"/>
      <c r="S26" s="430"/>
      <c r="T26" s="430"/>
      <c r="U26" s="430"/>
    </row>
    <row r="27" spans="1:221" s="287" customFormat="1" x14ac:dyDescent="0.25">
      <c r="A27" s="427"/>
      <c r="B27" s="420"/>
      <c r="C27" s="420"/>
      <c r="D27" s="420"/>
      <c r="L27" s="421"/>
      <c r="M27" s="421"/>
      <c r="N27" s="421"/>
      <c r="O27" s="421"/>
      <c r="P27" s="421"/>
      <c r="Q27" s="276"/>
      <c r="R27" s="276"/>
      <c r="S27" s="422"/>
      <c r="T27" s="422"/>
      <c r="U27" s="422"/>
    </row>
    <row r="28" spans="1:221" x14ac:dyDescent="0.25">
      <c r="A28" s="427"/>
    </row>
    <row r="29" spans="1:221" x14ac:dyDescent="0.25">
      <c r="A29" s="427"/>
    </row>
    <row r="30" spans="1:221" x14ac:dyDescent="0.25">
      <c r="A30" s="427"/>
    </row>
    <row r="31" spans="1:221" s="280" customFormat="1" x14ac:dyDescent="0.25">
      <c r="A31" s="427"/>
      <c r="E31" s="279"/>
      <c r="F31" s="279"/>
      <c r="G31" s="279"/>
      <c r="H31" s="279"/>
      <c r="I31" s="279"/>
      <c r="J31" s="279"/>
      <c r="K31" s="279"/>
      <c r="L31" s="281"/>
      <c r="M31" s="281"/>
      <c r="N31" s="281"/>
      <c r="O31" s="281"/>
      <c r="P31" s="281"/>
      <c r="Q31" s="288"/>
      <c r="R31" s="288"/>
      <c r="S31" s="282"/>
      <c r="T31" s="282"/>
      <c r="U31" s="282"/>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79"/>
      <c r="DA31" s="279"/>
      <c r="DB31" s="279"/>
      <c r="DC31" s="279"/>
      <c r="DD31" s="279"/>
      <c r="DE31" s="279"/>
      <c r="DF31" s="279"/>
      <c r="DG31" s="279"/>
      <c r="DH31" s="279"/>
      <c r="DI31" s="279"/>
      <c r="DJ31" s="279"/>
      <c r="DK31" s="279"/>
      <c r="DL31" s="279"/>
      <c r="DM31" s="279"/>
      <c r="DN31" s="279"/>
      <c r="DO31" s="279"/>
      <c r="DP31" s="279"/>
      <c r="DQ31" s="279"/>
      <c r="DR31" s="279"/>
      <c r="DS31" s="279"/>
      <c r="DT31" s="279"/>
      <c r="DU31" s="279"/>
      <c r="DV31" s="279"/>
      <c r="DW31" s="279"/>
      <c r="DX31" s="279"/>
      <c r="DY31" s="279"/>
      <c r="DZ31" s="279"/>
      <c r="EA31" s="279"/>
      <c r="EB31" s="279"/>
      <c r="EC31" s="279"/>
      <c r="ED31" s="279"/>
      <c r="EE31" s="279"/>
      <c r="EF31" s="279"/>
      <c r="EG31" s="279"/>
      <c r="EH31" s="279"/>
      <c r="EI31" s="279"/>
      <c r="EJ31" s="279"/>
      <c r="EK31" s="279"/>
      <c r="EL31" s="279"/>
      <c r="EM31" s="279"/>
      <c r="EN31" s="279"/>
      <c r="EO31" s="279"/>
      <c r="EP31" s="279"/>
      <c r="EQ31" s="279"/>
      <c r="ER31" s="279"/>
      <c r="ES31" s="279"/>
      <c r="ET31" s="279"/>
      <c r="EU31" s="279"/>
      <c r="EV31" s="279"/>
      <c r="EW31" s="279"/>
      <c r="EX31" s="279"/>
      <c r="EY31" s="279"/>
      <c r="EZ31" s="279"/>
      <c r="FA31" s="279"/>
      <c r="FB31" s="279"/>
      <c r="FC31" s="279"/>
      <c r="FD31" s="279"/>
      <c r="FE31" s="279"/>
      <c r="FF31" s="279"/>
      <c r="FG31" s="279"/>
      <c r="FH31" s="279"/>
      <c r="FI31" s="279"/>
      <c r="FJ31" s="279"/>
      <c r="FK31" s="279"/>
      <c r="FL31" s="279"/>
      <c r="FM31" s="279"/>
      <c r="FN31" s="279"/>
      <c r="FO31" s="279"/>
      <c r="FP31" s="279"/>
      <c r="FQ31" s="279"/>
      <c r="FR31" s="279"/>
      <c r="FS31" s="279"/>
      <c r="FT31" s="279"/>
      <c r="FU31" s="279"/>
      <c r="FV31" s="279"/>
      <c r="FW31" s="279"/>
      <c r="FX31" s="279"/>
      <c r="FY31" s="279"/>
      <c r="FZ31" s="279"/>
      <c r="GA31" s="279"/>
      <c r="GB31" s="279"/>
      <c r="GC31" s="279"/>
      <c r="GD31" s="279"/>
      <c r="GE31" s="279"/>
      <c r="GF31" s="279"/>
      <c r="GG31" s="279"/>
      <c r="GH31" s="279"/>
      <c r="GI31" s="279"/>
      <c r="GJ31" s="279"/>
      <c r="GK31" s="279"/>
      <c r="GL31" s="279"/>
      <c r="GM31" s="279"/>
      <c r="GN31" s="279"/>
      <c r="GO31" s="279"/>
      <c r="GP31" s="279"/>
      <c r="GQ31" s="279"/>
      <c r="GR31" s="279"/>
      <c r="GS31" s="279"/>
      <c r="GT31" s="279"/>
      <c r="GU31" s="279"/>
      <c r="GV31" s="279"/>
      <c r="GW31" s="279"/>
      <c r="GX31" s="279"/>
      <c r="GY31" s="279"/>
      <c r="GZ31" s="279"/>
      <c r="HA31" s="279"/>
      <c r="HB31" s="279"/>
      <c r="HC31" s="279"/>
      <c r="HD31" s="279"/>
      <c r="HE31" s="279"/>
      <c r="HF31" s="279"/>
      <c r="HG31" s="279"/>
      <c r="HH31" s="279"/>
      <c r="HI31" s="279"/>
      <c r="HJ31" s="279"/>
      <c r="HK31" s="279"/>
      <c r="HL31" s="279"/>
      <c r="HM31" s="279"/>
    </row>
    <row r="32" spans="1:221" s="280" customFormat="1" x14ac:dyDescent="0.25">
      <c r="A32" s="427"/>
      <c r="E32" s="279"/>
      <c r="F32" s="279"/>
      <c r="G32" s="279"/>
      <c r="H32" s="279"/>
      <c r="I32" s="279"/>
      <c r="J32" s="279"/>
      <c r="K32" s="279"/>
      <c r="L32" s="281"/>
      <c r="M32" s="281"/>
      <c r="N32" s="281"/>
      <c r="O32" s="281"/>
      <c r="P32" s="281"/>
      <c r="Q32" s="288"/>
      <c r="R32" s="288"/>
      <c r="S32" s="282"/>
      <c r="T32" s="282"/>
      <c r="U32" s="282"/>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79"/>
      <c r="EB32" s="279"/>
      <c r="EC32" s="279"/>
      <c r="ED32" s="279"/>
      <c r="EE32" s="279"/>
      <c r="EF32" s="279"/>
      <c r="EG32" s="279"/>
      <c r="EH32" s="279"/>
      <c r="EI32" s="279"/>
      <c r="EJ32" s="279"/>
      <c r="EK32" s="279"/>
      <c r="EL32" s="279"/>
      <c r="EM32" s="279"/>
      <c r="EN32" s="279"/>
      <c r="EO32" s="279"/>
      <c r="EP32" s="279"/>
      <c r="EQ32" s="279"/>
      <c r="ER32" s="279"/>
      <c r="ES32" s="279"/>
      <c r="ET32" s="279"/>
      <c r="EU32" s="279"/>
      <c r="EV32" s="279"/>
      <c r="EW32" s="279"/>
      <c r="EX32" s="279"/>
      <c r="EY32" s="279"/>
      <c r="EZ32" s="279"/>
      <c r="FA32" s="279"/>
      <c r="FB32" s="279"/>
      <c r="FC32" s="279"/>
      <c r="FD32" s="279"/>
      <c r="FE32" s="279"/>
      <c r="FF32" s="279"/>
      <c r="FG32" s="279"/>
      <c r="FH32" s="279"/>
      <c r="FI32" s="279"/>
      <c r="FJ32" s="279"/>
      <c r="FK32" s="279"/>
      <c r="FL32" s="279"/>
      <c r="FM32" s="279"/>
      <c r="FN32" s="279"/>
      <c r="FO32" s="279"/>
      <c r="FP32" s="279"/>
      <c r="FQ32" s="279"/>
      <c r="FR32" s="279"/>
      <c r="FS32" s="279"/>
      <c r="FT32" s="279"/>
      <c r="FU32" s="279"/>
      <c r="FV32" s="279"/>
      <c r="FW32" s="279"/>
      <c r="FX32" s="279"/>
      <c r="FY32" s="279"/>
      <c r="FZ32" s="279"/>
      <c r="GA32" s="279"/>
      <c r="GB32" s="279"/>
      <c r="GC32" s="279"/>
      <c r="GD32" s="279"/>
      <c r="GE32" s="279"/>
      <c r="GF32" s="279"/>
      <c r="GG32" s="279"/>
      <c r="GH32" s="279"/>
      <c r="GI32" s="279"/>
      <c r="GJ32" s="279"/>
      <c r="GK32" s="279"/>
      <c r="GL32" s="279"/>
      <c r="GM32" s="279"/>
      <c r="GN32" s="279"/>
      <c r="GO32" s="279"/>
      <c r="GP32" s="279"/>
      <c r="GQ32" s="279"/>
      <c r="GR32" s="279"/>
      <c r="GS32" s="279"/>
      <c r="GT32" s="279"/>
      <c r="GU32" s="279"/>
      <c r="GV32" s="279"/>
      <c r="GW32" s="279"/>
      <c r="GX32" s="279"/>
      <c r="GY32" s="279"/>
      <c r="GZ32" s="279"/>
      <c r="HA32" s="279"/>
      <c r="HB32" s="279"/>
      <c r="HC32" s="279"/>
      <c r="HD32" s="279"/>
      <c r="HE32" s="279"/>
      <c r="HF32" s="279"/>
      <c r="HG32" s="279"/>
      <c r="HH32" s="279"/>
      <c r="HI32" s="279"/>
      <c r="HJ32" s="279"/>
      <c r="HK32" s="279"/>
      <c r="HL32" s="279"/>
      <c r="HM32" s="279"/>
    </row>
    <row r="33" spans="1:221" s="280" customFormat="1" x14ac:dyDescent="0.25">
      <c r="A33" s="427"/>
      <c r="E33" s="279"/>
      <c r="F33" s="279"/>
      <c r="G33" s="279"/>
      <c r="H33" s="279"/>
      <c r="I33" s="279"/>
      <c r="J33" s="279"/>
      <c r="K33" s="279"/>
      <c r="L33" s="281"/>
      <c r="M33" s="281"/>
      <c r="N33" s="281"/>
      <c r="O33" s="281"/>
      <c r="P33" s="281"/>
      <c r="Q33" s="288"/>
      <c r="R33" s="288"/>
      <c r="S33" s="282"/>
      <c r="T33" s="282"/>
      <c r="U33" s="282"/>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c r="EB33" s="279"/>
      <c r="EC33" s="279"/>
      <c r="ED33" s="279"/>
      <c r="EE33" s="279"/>
      <c r="EF33" s="279"/>
      <c r="EG33" s="279"/>
      <c r="EH33" s="279"/>
      <c r="EI33" s="279"/>
      <c r="EJ33" s="279"/>
      <c r="EK33" s="279"/>
      <c r="EL33" s="279"/>
      <c r="EM33" s="279"/>
      <c r="EN33" s="279"/>
      <c r="EO33" s="279"/>
      <c r="EP33" s="279"/>
      <c r="EQ33" s="279"/>
      <c r="ER33" s="279"/>
      <c r="ES33" s="279"/>
      <c r="ET33" s="279"/>
      <c r="EU33" s="279"/>
      <c r="EV33" s="279"/>
      <c r="EW33" s="279"/>
      <c r="EX33" s="279"/>
      <c r="EY33" s="279"/>
      <c r="EZ33" s="279"/>
      <c r="FA33" s="279"/>
      <c r="FB33" s="279"/>
      <c r="FC33" s="279"/>
      <c r="FD33" s="279"/>
      <c r="FE33" s="279"/>
      <c r="FF33" s="279"/>
      <c r="FG33" s="279"/>
      <c r="FH33" s="279"/>
      <c r="FI33" s="279"/>
      <c r="FJ33" s="279"/>
      <c r="FK33" s="279"/>
      <c r="FL33" s="279"/>
      <c r="FM33" s="279"/>
      <c r="FN33" s="279"/>
      <c r="FO33" s="279"/>
      <c r="FP33" s="279"/>
      <c r="FQ33" s="279"/>
      <c r="FR33" s="279"/>
      <c r="FS33" s="279"/>
      <c r="FT33" s="279"/>
      <c r="FU33" s="279"/>
      <c r="FV33" s="279"/>
      <c r="FW33" s="279"/>
      <c r="FX33" s="279"/>
      <c r="FY33" s="279"/>
      <c r="FZ33" s="279"/>
      <c r="GA33" s="279"/>
      <c r="GB33" s="279"/>
      <c r="GC33" s="279"/>
      <c r="GD33" s="279"/>
      <c r="GE33" s="279"/>
      <c r="GF33" s="279"/>
      <c r="GG33" s="279"/>
      <c r="GH33" s="279"/>
      <c r="GI33" s="279"/>
      <c r="GJ33" s="279"/>
      <c r="GK33" s="279"/>
      <c r="GL33" s="279"/>
      <c r="GM33" s="279"/>
      <c r="GN33" s="279"/>
      <c r="GO33" s="279"/>
      <c r="GP33" s="279"/>
      <c r="GQ33" s="279"/>
      <c r="GR33" s="279"/>
      <c r="GS33" s="279"/>
      <c r="GT33" s="279"/>
      <c r="GU33" s="279"/>
      <c r="GV33" s="279"/>
      <c r="GW33" s="279"/>
      <c r="GX33" s="279"/>
      <c r="GY33" s="279"/>
      <c r="GZ33" s="279"/>
      <c r="HA33" s="279"/>
      <c r="HB33" s="279"/>
      <c r="HC33" s="279"/>
      <c r="HD33" s="279"/>
      <c r="HE33" s="279"/>
      <c r="HF33" s="279"/>
      <c r="HG33" s="279"/>
      <c r="HH33" s="279"/>
      <c r="HI33" s="279"/>
      <c r="HJ33" s="279"/>
      <c r="HK33" s="279"/>
      <c r="HL33" s="279"/>
      <c r="HM33" s="279"/>
    </row>
    <row r="34" spans="1:221" s="280" customFormat="1" x14ac:dyDescent="0.25">
      <c r="A34" s="427"/>
      <c r="E34" s="279"/>
      <c r="F34" s="279"/>
      <c r="G34" s="279"/>
      <c r="H34" s="279"/>
      <c r="I34" s="279"/>
      <c r="J34" s="279"/>
      <c r="K34" s="279"/>
      <c r="L34" s="281"/>
      <c r="M34" s="281"/>
      <c r="N34" s="281"/>
      <c r="O34" s="281"/>
      <c r="P34" s="281"/>
      <c r="Q34" s="288"/>
      <c r="R34" s="288"/>
      <c r="S34" s="282"/>
      <c r="T34" s="282"/>
      <c r="U34" s="282"/>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c r="EB34" s="279"/>
      <c r="EC34" s="279"/>
      <c r="ED34" s="279"/>
      <c r="EE34" s="279"/>
      <c r="EF34" s="279"/>
      <c r="EG34" s="279"/>
      <c r="EH34" s="279"/>
      <c r="EI34" s="279"/>
      <c r="EJ34" s="279"/>
      <c r="EK34" s="279"/>
      <c r="EL34" s="279"/>
      <c r="EM34" s="279"/>
      <c r="EN34" s="279"/>
      <c r="EO34" s="279"/>
      <c r="EP34" s="279"/>
      <c r="EQ34" s="279"/>
      <c r="ER34" s="279"/>
      <c r="ES34" s="279"/>
      <c r="ET34" s="279"/>
      <c r="EU34" s="279"/>
      <c r="EV34" s="279"/>
      <c r="EW34" s="279"/>
      <c r="EX34" s="279"/>
      <c r="EY34" s="279"/>
      <c r="EZ34" s="279"/>
      <c r="FA34" s="279"/>
      <c r="FB34" s="279"/>
      <c r="FC34" s="279"/>
      <c r="FD34" s="279"/>
      <c r="FE34" s="279"/>
      <c r="FF34" s="279"/>
      <c r="FG34" s="279"/>
      <c r="FH34" s="279"/>
      <c r="FI34" s="279"/>
      <c r="FJ34" s="279"/>
      <c r="FK34" s="279"/>
      <c r="FL34" s="279"/>
      <c r="FM34" s="279"/>
      <c r="FN34" s="279"/>
      <c r="FO34" s="279"/>
      <c r="FP34" s="279"/>
      <c r="FQ34" s="279"/>
      <c r="FR34" s="279"/>
      <c r="FS34" s="279"/>
      <c r="FT34" s="279"/>
      <c r="FU34" s="279"/>
      <c r="FV34" s="279"/>
      <c r="FW34" s="279"/>
      <c r="FX34" s="279"/>
      <c r="FY34" s="279"/>
      <c r="FZ34" s="279"/>
      <c r="GA34" s="279"/>
      <c r="GB34" s="279"/>
      <c r="GC34" s="279"/>
      <c r="GD34" s="279"/>
      <c r="GE34" s="279"/>
      <c r="GF34" s="279"/>
      <c r="GG34" s="279"/>
      <c r="GH34" s="279"/>
      <c r="GI34" s="279"/>
      <c r="GJ34" s="279"/>
      <c r="GK34" s="279"/>
      <c r="GL34" s="279"/>
      <c r="GM34" s="279"/>
      <c r="GN34" s="279"/>
      <c r="GO34" s="279"/>
      <c r="GP34" s="279"/>
      <c r="GQ34" s="279"/>
      <c r="GR34" s="279"/>
      <c r="GS34" s="279"/>
      <c r="GT34" s="279"/>
      <c r="GU34" s="279"/>
      <c r="GV34" s="279"/>
      <c r="GW34" s="279"/>
      <c r="GX34" s="279"/>
      <c r="GY34" s="279"/>
      <c r="GZ34" s="279"/>
      <c r="HA34" s="279"/>
      <c r="HB34" s="279"/>
      <c r="HC34" s="279"/>
      <c r="HD34" s="279"/>
      <c r="HE34" s="279"/>
      <c r="HF34" s="279"/>
      <c r="HG34" s="279"/>
      <c r="HH34" s="279"/>
      <c r="HI34" s="279"/>
      <c r="HJ34" s="279"/>
      <c r="HK34" s="279"/>
      <c r="HL34" s="279"/>
      <c r="HM34" s="279"/>
    </row>
    <row r="35" spans="1:221" s="280" customFormat="1" x14ac:dyDescent="0.25">
      <c r="A35" s="427"/>
      <c r="E35" s="279"/>
      <c r="F35" s="279"/>
      <c r="G35" s="279"/>
      <c r="H35" s="279"/>
      <c r="I35" s="279"/>
      <c r="J35" s="279"/>
      <c r="K35" s="279"/>
      <c r="L35" s="281"/>
      <c r="M35" s="281"/>
      <c r="N35" s="281"/>
      <c r="O35" s="281"/>
      <c r="P35" s="281"/>
      <c r="Q35" s="288"/>
      <c r="R35" s="288"/>
      <c r="S35" s="282"/>
      <c r="T35" s="282"/>
      <c r="U35" s="282"/>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c r="EB35" s="279"/>
      <c r="EC35" s="279"/>
      <c r="ED35" s="279"/>
      <c r="EE35" s="279"/>
      <c r="EF35" s="279"/>
      <c r="EG35" s="279"/>
      <c r="EH35" s="279"/>
      <c r="EI35" s="279"/>
      <c r="EJ35" s="279"/>
      <c r="EK35" s="279"/>
      <c r="EL35" s="279"/>
      <c r="EM35" s="279"/>
      <c r="EN35" s="279"/>
      <c r="EO35" s="279"/>
      <c r="EP35" s="279"/>
      <c r="EQ35" s="279"/>
      <c r="ER35" s="279"/>
      <c r="ES35" s="279"/>
      <c r="ET35" s="279"/>
      <c r="EU35" s="279"/>
      <c r="EV35" s="279"/>
      <c r="EW35" s="279"/>
      <c r="EX35" s="279"/>
      <c r="EY35" s="279"/>
      <c r="EZ35" s="279"/>
      <c r="FA35" s="279"/>
      <c r="FB35" s="279"/>
      <c r="FC35" s="279"/>
      <c r="FD35" s="279"/>
      <c r="FE35" s="279"/>
      <c r="FF35" s="279"/>
      <c r="FG35" s="279"/>
      <c r="FH35" s="279"/>
      <c r="FI35" s="279"/>
      <c r="FJ35" s="279"/>
      <c r="FK35" s="279"/>
      <c r="FL35" s="279"/>
      <c r="FM35" s="279"/>
      <c r="FN35" s="279"/>
      <c r="FO35" s="279"/>
      <c r="FP35" s="279"/>
      <c r="FQ35" s="279"/>
      <c r="FR35" s="279"/>
      <c r="FS35" s="279"/>
      <c r="FT35" s="279"/>
      <c r="FU35" s="279"/>
      <c r="FV35" s="279"/>
      <c r="FW35" s="279"/>
      <c r="FX35" s="279"/>
      <c r="FY35" s="279"/>
      <c r="FZ35" s="279"/>
      <c r="GA35" s="279"/>
      <c r="GB35" s="279"/>
      <c r="GC35" s="279"/>
      <c r="GD35" s="279"/>
      <c r="GE35" s="279"/>
      <c r="GF35" s="279"/>
      <c r="GG35" s="279"/>
      <c r="GH35" s="279"/>
      <c r="GI35" s="279"/>
      <c r="GJ35" s="279"/>
      <c r="GK35" s="279"/>
      <c r="GL35" s="279"/>
      <c r="GM35" s="279"/>
      <c r="GN35" s="279"/>
      <c r="GO35" s="279"/>
      <c r="GP35" s="279"/>
      <c r="GQ35" s="279"/>
      <c r="GR35" s="279"/>
      <c r="GS35" s="279"/>
      <c r="GT35" s="279"/>
      <c r="GU35" s="279"/>
      <c r="GV35" s="279"/>
      <c r="GW35" s="279"/>
      <c r="GX35" s="279"/>
      <c r="GY35" s="279"/>
      <c r="GZ35" s="279"/>
      <c r="HA35" s="279"/>
      <c r="HB35" s="279"/>
      <c r="HC35" s="279"/>
      <c r="HD35" s="279"/>
      <c r="HE35" s="279"/>
      <c r="HF35" s="279"/>
      <c r="HG35" s="279"/>
      <c r="HH35" s="279"/>
      <c r="HI35" s="279"/>
      <c r="HJ35" s="279"/>
      <c r="HK35" s="279"/>
      <c r="HL35" s="279"/>
      <c r="HM35" s="279"/>
    </row>
    <row r="36" spans="1:221" s="280" customFormat="1" x14ac:dyDescent="0.25">
      <c r="A36" s="427"/>
      <c r="E36" s="279"/>
      <c r="F36" s="279"/>
      <c r="G36" s="279"/>
      <c r="H36" s="279"/>
      <c r="I36" s="279"/>
      <c r="J36" s="279"/>
      <c r="K36" s="279"/>
      <c r="L36" s="281"/>
      <c r="M36" s="281"/>
      <c r="N36" s="281"/>
      <c r="O36" s="281"/>
      <c r="P36" s="281"/>
      <c r="Q36" s="288"/>
      <c r="R36" s="288"/>
      <c r="S36" s="282"/>
      <c r="T36" s="282"/>
      <c r="U36" s="282"/>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c r="EB36" s="279"/>
      <c r="EC36" s="279"/>
      <c r="ED36" s="279"/>
      <c r="EE36" s="279"/>
      <c r="EF36" s="279"/>
      <c r="EG36" s="279"/>
      <c r="EH36" s="279"/>
      <c r="EI36" s="279"/>
      <c r="EJ36" s="279"/>
      <c r="EK36" s="279"/>
      <c r="EL36" s="279"/>
      <c r="EM36" s="279"/>
      <c r="EN36" s="279"/>
      <c r="EO36" s="279"/>
      <c r="EP36" s="279"/>
      <c r="EQ36" s="279"/>
      <c r="ER36" s="279"/>
      <c r="ES36" s="279"/>
      <c r="ET36" s="279"/>
      <c r="EU36" s="279"/>
      <c r="EV36" s="279"/>
      <c r="EW36" s="279"/>
      <c r="EX36" s="279"/>
      <c r="EY36" s="279"/>
      <c r="EZ36" s="279"/>
      <c r="FA36" s="279"/>
      <c r="FB36" s="279"/>
      <c r="FC36" s="279"/>
      <c r="FD36" s="279"/>
      <c r="FE36" s="279"/>
      <c r="FF36" s="279"/>
      <c r="FG36" s="279"/>
      <c r="FH36" s="279"/>
      <c r="FI36" s="279"/>
      <c r="FJ36" s="279"/>
      <c r="FK36" s="279"/>
      <c r="FL36" s="279"/>
      <c r="FM36" s="279"/>
      <c r="FN36" s="279"/>
      <c r="FO36" s="279"/>
      <c r="FP36" s="279"/>
      <c r="FQ36" s="279"/>
      <c r="FR36" s="279"/>
      <c r="FS36" s="279"/>
      <c r="FT36" s="279"/>
      <c r="FU36" s="279"/>
      <c r="FV36" s="279"/>
      <c r="FW36" s="279"/>
      <c r="FX36" s="279"/>
      <c r="FY36" s="279"/>
      <c r="FZ36" s="279"/>
      <c r="GA36" s="279"/>
      <c r="GB36" s="279"/>
      <c r="GC36" s="279"/>
      <c r="GD36" s="279"/>
      <c r="GE36" s="279"/>
      <c r="GF36" s="279"/>
      <c r="GG36" s="279"/>
      <c r="GH36" s="279"/>
      <c r="GI36" s="279"/>
      <c r="GJ36" s="279"/>
      <c r="GK36" s="279"/>
      <c r="GL36" s="279"/>
      <c r="GM36" s="279"/>
      <c r="GN36" s="279"/>
      <c r="GO36" s="279"/>
      <c r="GP36" s="279"/>
      <c r="GQ36" s="279"/>
      <c r="GR36" s="279"/>
      <c r="GS36" s="279"/>
      <c r="GT36" s="279"/>
      <c r="GU36" s="279"/>
      <c r="GV36" s="279"/>
      <c r="GW36" s="279"/>
      <c r="GX36" s="279"/>
      <c r="GY36" s="279"/>
      <c r="GZ36" s="279"/>
      <c r="HA36" s="279"/>
      <c r="HB36" s="279"/>
      <c r="HC36" s="279"/>
      <c r="HD36" s="279"/>
      <c r="HE36" s="279"/>
      <c r="HF36" s="279"/>
      <c r="HG36" s="279"/>
      <c r="HH36" s="279"/>
      <c r="HI36" s="279"/>
      <c r="HJ36" s="279"/>
      <c r="HK36" s="279"/>
      <c r="HL36" s="279"/>
      <c r="HM36" s="279"/>
    </row>
    <row r="37" spans="1:221" s="280" customFormat="1" x14ac:dyDescent="0.25">
      <c r="A37" s="427"/>
      <c r="E37" s="279"/>
      <c r="F37" s="279"/>
      <c r="G37" s="279"/>
      <c r="H37" s="279"/>
      <c r="I37" s="279"/>
      <c r="J37" s="279"/>
      <c r="K37" s="279"/>
      <c r="L37" s="281"/>
      <c r="M37" s="281"/>
      <c r="N37" s="281"/>
      <c r="O37" s="281"/>
      <c r="P37" s="281"/>
      <c r="Q37" s="288"/>
      <c r="R37" s="288"/>
      <c r="S37" s="282"/>
      <c r="T37" s="282"/>
      <c r="U37" s="282"/>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c r="EB37" s="279"/>
      <c r="EC37" s="279"/>
      <c r="ED37" s="279"/>
      <c r="EE37" s="279"/>
      <c r="EF37" s="279"/>
      <c r="EG37" s="279"/>
      <c r="EH37" s="279"/>
      <c r="EI37" s="279"/>
      <c r="EJ37" s="279"/>
      <c r="EK37" s="279"/>
      <c r="EL37" s="279"/>
      <c r="EM37" s="279"/>
      <c r="EN37" s="279"/>
      <c r="EO37" s="279"/>
      <c r="EP37" s="279"/>
      <c r="EQ37" s="279"/>
      <c r="ER37" s="279"/>
      <c r="ES37" s="279"/>
      <c r="ET37" s="279"/>
      <c r="EU37" s="279"/>
      <c r="EV37" s="279"/>
      <c r="EW37" s="279"/>
      <c r="EX37" s="279"/>
      <c r="EY37" s="279"/>
      <c r="EZ37" s="279"/>
      <c r="FA37" s="279"/>
      <c r="FB37" s="279"/>
      <c r="FC37" s="279"/>
      <c r="FD37" s="279"/>
      <c r="FE37" s="279"/>
      <c r="FF37" s="279"/>
      <c r="FG37" s="279"/>
      <c r="FH37" s="279"/>
      <c r="FI37" s="279"/>
      <c r="FJ37" s="279"/>
      <c r="FK37" s="279"/>
      <c r="FL37" s="279"/>
      <c r="FM37" s="279"/>
      <c r="FN37" s="279"/>
      <c r="FO37" s="279"/>
      <c r="FP37" s="279"/>
      <c r="FQ37" s="279"/>
      <c r="FR37" s="279"/>
      <c r="FS37" s="279"/>
      <c r="FT37" s="279"/>
      <c r="FU37" s="279"/>
      <c r="FV37" s="279"/>
      <c r="FW37" s="279"/>
      <c r="FX37" s="279"/>
      <c r="FY37" s="279"/>
      <c r="FZ37" s="279"/>
      <c r="GA37" s="279"/>
      <c r="GB37" s="279"/>
      <c r="GC37" s="279"/>
      <c r="GD37" s="279"/>
      <c r="GE37" s="279"/>
      <c r="GF37" s="279"/>
      <c r="GG37" s="279"/>
      <c r="GH37" s="279"/>
      <c r="GI37" s="279"/>
      <c r="GJ37" s="279"/>
      <c r="GK37" s="279"/>
      <c r="GL37" s="279"/>
      <c r="GM37" s="279"/>
      <c r="GN37" s="279"/>
      <c r="GO37" s="279"/>
      <c r="GP37" s="279"/>
      <c r="GQ37" s="279"/>
      <c r="GR37" s="279"/>
      <c r="GS37" s="279"/>
      <c r="GT37" s="279"/>
      <c r="GU37" s="279"/>
      <c r="GV37" s="279"/>
      <c r="GW37" s="279"/>
      <c r="GX37" s="279"/>
      <c r="GY37" s="279"/>
      <c r="GZ37" s="279"/>
      <c r="HA37" s="279"/>
      <c r="HB37" s="279"/>
      <c r="HC37" s="279"/>
      <c r="HD37" s="279"/>
      <c r="HE37" s="279"/>
      <c r="HF37" s="279"/>
      <c r="HG37" s="279"/>
      <c r="HH37" s="279"/>
      <c r="HI37" s="279"/>
      <c r="HJ37" s="279"/>
      <c r="HK37" s="279"/>
      <c r="HL37" s="279"/>
      <c r="HM37" s="279"/>
    </row>
    <row r="38" spans="1:221" s="280" customFormat="1" x14ac:dyDescent="0.25">
      <c r="A38" s="427"/>
      <c r="E38" s="279"/>
      <c r="F38" s="279"/>
      <c r="G38" s="279"/>
      <c r="H38" s="279"/>
      <c r="I38" s="279"/>
      <c r="J38" s="279"/>
      <c r="K38" s="279"/>
      <c r="L38" s="281"/>
      <c r="M38" s="281"/>
      <c r="N38" s="281"/>
      <c r="O38" s="281"/>
      <c r="P38" s="281"/>
      <c r="Q38" s="288"/>
      <c r="R38" s="288"/>
      <c r="S38" s="282"/>
      <c r="T38" s="282"/>
      <c r="U38" s="282"/>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79"/>
      <c r="DI38" s="279"/>
      <c r="DJ38" s="279"/>
      <c r="DK38" s="279"/>
      <c r="DL38" s="279"/>
      <c r="DM38" s="279"/>
      <c r="DN38" s="279"/>
      <c r="DO38" s="279"/>
      <c r="DP38" s="279"/>
      <c r="DQ38" s="279"/>
      <c r="DR38" s="279"/>
      <c r="DS38" s="279"/>
      <c r="DT38" s="279"/>
      <c r="DU38" s="279"/>
      <c r="DV38" s="279"/>
      <c r="DW38" s="279"/>
      <c r="DX38" s="279"/>
      <c r="DY38" s="279"/>
      <c r="DZ38" s="279"/>
      <c r="EA38" s="279"/>
      <c r="EB38" s="279"/>
      <c r="EC38" s="279"/>
      <c r="ED38" s="279"/>
      <c r="EE38" s="279"/>
      <c r="EF38" s="279"/>
      <c r="EG38" s="279"/>
      <c r="EH38" s="279"/>
      <c r="EI38" s="279"/>
      <c r="EJ38" s="279"/>
      <c r="EK38" s="279"/>
      <c r="EL38" s="279"/>
      <c r="EM38" s="279"/>
      <c r="EN38" s="279"/>
      <c r="EO38" s="279"/>
      <c r="EP38" s="279"/>
      <c r="EQ38" s="279"/>
      <c r="ER38" s="279"/>
      <c r="ES38" s="279"/>
      <c r="ET38" s="279"/>
      <c r="EU38" s="279"/>
      <c r="EV38" s="279"/>
      <c r="EW38" s="279"/>
      <c r="EX38" s="279"/>
      <c r="EY38" s="279"/>
      <c r="EZ38" s="279"/>
      <c r="FA38" s="279"/>
      <c r="FB38" s="279"/>
      <c r="FC38" s="279"/>
      <c r="FD38" s="279"/>
      <c r="FE38" s="279"/>
      <c r="FF38" s="279"/>
      <c r="FG38" s="279"/>
      <c r="FH38" s="279"/>
      <c r="FI38" s="279"/>
      <c r="FJ38" s="279"/>
      <c r="FK38" s="279"/>
      <c r="FL38" s="279"/>
      <c r="FM38" s="279"/>
      <c r="FN38" s="279"/>
      <c r="FO38" s="279"/>
      <c r="FP38" s="279"/>
      <c r="FQ38" s="279"/>
      <c r="FR38" s="279"/>
      <c r="FS38" s="279"/>
      <c r="FT38" s="279"/>
      <c r="FU38" s="279"/>
      <c r="FV38" s="279"/>
      <c r="FW38" s="279"/>
      <c r="FX38" s="279"/>
      <c r="FY38" s="279"/>
      <c r="FZ38" s="279"/>
      <c r="GA38" s="279"/>
      <c r="GB38" s="279"/>
      <c r="GC38" s="279"/>
      <c r="GD38" s="279"/>
      <c r="GE38" s="279"/>
      <c r="GF38" s="279"/>
      <c r="GG38" s="279"/>
      <c r="GH38" s="279"/>
      <c r="GI38" s="279"/>
      <c r="GJ38" s="279"/>
      <c r="GK38" s="279"/>
      <c r="GL38" s="279"/>
      <c r="GM38" s="279"/>
      <c r="GN38" s="279"/>
      <c r="GO38" s="279"/>
      <c r="GP38" s="279"/>
      <c r="GQ38" s="279"/>
      <c r="GR38" s="279"/>
      <c r="GS38" s="279"/>
      <c r="GT38" s="279"/>
      <c r="GU38" s="279"/>
      <c r="GV38" s="279"/>
      <c r="GW38" s="279"/>
      <c r="GX38" s="279"/>
      <c r="GY38" s="279"/>
      <c r="GZ38" s="279"/>
      <c r="HA38" s="279"/>
      <c r="HB38" s="279"/>
      <c r="HC38" s="279"/>
      <c r="HD38" s="279"/>
      <c r="HE38" s="279"/>
      <c r="HF38" s="279"/>
      <c r="HG38" s="279"/>
      <c r="HH38" s="279"/>
      <c r="HI38" s="279"/>
      <c r="HJ38" s="279"/>
      <c r="HK38" s="279"/>
      <c r="HL38" s="279"/>
      <c r="HM38" s="279"/>
    </row>
    <row r="39" spans="1:221" s="280" customFormat="1" x14ac:dyDescent="0.25">
      <c r="A39" s="427"/>
      <c r="E39" s="279"/>
      <c r="F39" s="279"/>
      <c r="G39" s="279"/>
      <c r="H39" s="279"/>
      <c r="I39" s="279"/>
      <c r="J39" s="279"/>
      <c r="K39" s="279"/>
      <c r="L39" s="281"/>
      <c r="M39" s="281"/>
      <c r="N39" s="281"/>
      <c r="O39" s="281"/>
      <c r="P39" s="281"/>
      <c r="Q39" s="288"/>
      <c r="R39" s="288"/>
      <c r="S39" s="282"/>
      <c r="T39" s="282"/>
      <c r="U39" s="282"/>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79"/>
      <c r="DA39" s="279"/>
      <c r="DB39" s="279"/>
      <c r="DC39" s="279"/>
      <c r="DD39" s="279"/>
      <c r="DE39" s="279"/>
      <c r="DF39" s="279"/>
      <c r="DG39" s="279"/>
      <c r="DH39" s="279"/>
      <c r="DI39" s="279"/>
      <c r="DJ39" s="279"/>
      <c r="DK39" s="279"/>
      <c r="DL39" s="279"/>
      <c r="DM39" s="279"/>
      <c r="DN39" s="279"/>
      <c r="DO39" s="279"/>
      <c r="DP39" s="279"/>
      <c r="DQ39" s="279"/>
      <c r="DR39" s="279"/>
      <c r="DS39" s="279"/>
      <c r="DT39" s="279"/>
      <c r="DU39" s="279"/>
      <c r="DV39" s="279"/>
      <c r="DW39" s="279"/>
      <c r="DX39" s="279"/>
      <c r="DY39" s="279"/>
      <c r="DZ39" s="279"/>
      <c r="EA39" s="279"/>
      <c r="EB39" s="279"/>
      <c r="EC39" s="279"/>
      <c r="ED39" s="279"/>
      <c r="EE39" s="279"/>
      <c r="EF39" s="279"/>
      <c r="EG39" s="279"/>
      <c r="EH39" s="279"/>
      <c r="EI39" s="279"/>
      <c r="EJ39" s="279"/>
      <c r="EK39" s="279"/>
      <c r="EL39" s="279"/>
      <c r="EM39" s="279"/>
      <c r="EN39" s="279"/>
      <c r="EO39" s="279"/>
      <c r="EP39" s="279"/>
      <c r="EQ39" s="279"/>
      <c r="ER39" s="279"/>
      <c r="ES39" s="279"/>
      <c r="ET39" s="279"/>
      <c r="EU39" s="279"/>
      <c r="EV39" s="279"/>
      <c r="EW39" s="279"/>
      <c r="EX39" s="279"/>
      <c r="EY39" s="279"/>
      <c r="EZ39" s="279"/>
      <c r="FA39" s="279"/>
      <c r="FB39" s="279"/>
      <c r="FC39" s="279"/>
      <c r="FD39" s="279"/>
      <c r="FE39" s="279"/>
      <c r="FF39" s="279"/>
      <c r="FG39" s="279"/>
      <c r="FH39" s="279"/>
      <c r="FI39" s="279"/>
      <c r="FJ39" s="279"/>
      <c r="FK39" s="279"/>
      <c r="FL39" s="279"/>
      <c r="FM39" s="279"/>
      <c r="FN39" s="279"/>
      <c r="FO39" s="279"/>
      <c r="FP39" s="279"/>
      <c r="FQ39" s="279"/>
      <c r="FR39" s="279"/>
      <c r="FS39" s="279"/>
      <c r="FT39" s="279"/>
      <c r="FU39" s="279"/>
      <c r="FV39" s="279"/>
      <c r="FW39" s="279"/>
      <c r="FX39" s="279"/>
      <c r="FY39" s="279"/>
      <c r="FZ39" s="279"/>
      <c r="GA39" s="279"/>
      <c r="GB39" s="279"/>
      <c r="GC39" s="279"/>
      <c r="GD39" s="279"/>
      <c r="GE39" s="279"/>
      <c r="GF39" s="279"/>
      <c r="GG39" s="279"/>
      <c r="GH39" s="279"/>
      <c r="GI39" s="279"/>
      <c r="GJ39" s="279"/>
      <c r="GK39" s="279"/>
      <c r="GL39" s="279"/>
      <c r="GM39" s="279"/>
      <c r="GN39" s="279"/>
      <c r="GO39" s="279"/>
      <c r="GP39" s="279"/>
      <c r="GQ39" s="279"/>
      <c r="GR39" s="279"/>
      <c r="GS39" s="279"/>
      <c r="GT39" s="279"/>
      <c r="GU39" s="279"/>
      <c r="GV39" s="279"/>
      <c r="GW39" s="279"/>
      <c r="GX39" s="279"/>
      <c r="GY39" s="279"/>
      <c r="GZ39" s="279"/>
      <c r="HA39" s="279"/>
      <c r="HB39" s="279"/>
      <c r="HC39" s="279"/>
      <c r="HD39" s="279"/>
      <c r="HE39" s="279"/>
      <c r="HF39" s="279"/>
      <c r="HG39" s="279"/>
      <c r="HH39" s="279"/>
      <c r="HI39" s="279"/>
      <c r="HJ39" s="279"/>
      <c r="HK39" s="279"/>
      <c r="HL39" s="279"/>
      <c r="HM39" s="279"/>
    </row>
    <row r="40" spans="1:221" s="280" customFormat="1" x14ac:dyDescent="0.25">
      <c r="A40" s="427"/>
      <c r="E40" s="279"/>
      <c r="F40" s="279"/>
      <c r="G40" s="279"/>
      <c r="H40" s="279"/>
      <c r="I40" s="279"/>
      <c r="J40" s="279"/>
      <c r="K40" s="279"/>
      <c r="L40" s="281"/>
      <c r="M40" s="281"/>
      <c r="N40" s="281"/>
      <c r="O40" s="281"/>
      <c r="P40" s="281"/>
      <c r="Q40" s="288"/>
      <c r="R40" s="288"/>
      <c r="S40" s="282"/>
      <c r="T40" s="282"/>
      <c r="U40" s="282"/>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79"/>
      <c r="DA40" s="279"/>
      <c r="DB40" s="279"/>
      <c r="DC40" s="279"/>
      <c r="DD40" s="279"/>
      <c r="DE40" s="279"/>
      <c r="DF40" s="279"/>
      <c r="DG40" s="279"/>
      <c r="DH40" s="279"/>
      <c r="DI40" s="279"/>
      <c r="DJ40" s="279"/>
      <c r="DK40" s="279"/>
      <c r="DL40" s="279"/>
      <c r="DM40" s="279"/>
      <c r="DN40" s="279"/>
      <c r="DO40" s="279"/>
      <c r="DP40" s="279"/>
      <c r="DQ40" s="279"/>
      <c r="DR40" s="279"/>
      <c r="DS40" s="279"/>
      <c r="DT40" s="279"/>
      <c r="DU40" s="279"/>
      <c r="DV40" s="279"/>
      <c r="DW40" s="279"/>
      <c r="DX40" s="279"/>
      <c r="DY40" s="279"/>
      <c r="DZ40" s="279"/>
      <c r="EA40" s="279"/>
      <c r="EB40" s="279"/>
      <c r="EC40" s="279"/>
      <c r="ED40" s="279"/>
      <c r="EE40" s="279"/>
      <c r="EF40" s="279"/>
      <c r="EG40" s="279"/>
      <c r="EH40" s="279"/>
      <c r="EI40" s="279"/>
      <c r="EJ40" s="279"/>
      <c r="EK40" s="279"/>
      <c r="EL40" s="279"/>
      <c r="EM40" s="279"/>
      <c r="EN40" s="279"/>
      <c r="EO40" s="279"/>
      <c r="EP40" s="279"/>
      <c r="EQ40" s="279"/>
      <c r="ER40" s="279"/>
      <c r="ES40" s="279"/>
      <c r="ET40" s="279"/>
      <c r="EU40" s="279"/>
      <c r="EV40" s="279"/>
      <c r="EW40" s="279"/>
      <c r="EX40" s="279"/>
      <c r="EY40" s="279"/>
      <c r="EZ40" s="279"/>
      <c r="FA40" s="279"/>
      <c r="FB40" s="279"/>
      <c r="FC40" s="279"/>
      <c r="FD40" s="279"/>
      <c r="FE40" s="279"/>
      <c r="FF40" s="279"/>
      <c r="FG40" s="279"/>
      <c r="FH40" s="279"/>
      <c r="FI40" s="279"/>
      <c r="FJ40" s="279"/>
      <c r="FK40" s="279"/>
      <c r="FL40" s="279"/>
      <c r="FM40" s="279"/>
      <c r="FN40" s="279"/>
      <c r="FO40" s="279"/>
      <c r="FP40" s="279"/>
      <c r="FQ40" s="279"/>
      <c r="FR40" s="279"/>
      <c r="FS40" s="279"/>
      <c r="FT40" s="279"/>
      <c r="FU40" s="279"/>
      <c r="FV40" s="279"/>
      <c r="FW40" s="279"/>
      <c r="FX40" s="279"/>
      <c r="FY40" s="279"/>
      <c r="FZ40" s="279"/>
      <c r="GA40" s="279"/>
      <c r="GB40" s="279"/>
      <c r="GC40" s="279"/>
      <c r="GD40" s="279"/>
      <c r="GE40" s="279"/>
      <c r="GF40" s="279"/>
      <c r="GG40" s="279"/>
      <c r="GH40" s="279"/>
      <c r="GI40" s="279"/>
      <c r="GJ40" s="279"/>
      <c r="GK40" s="279"/>
      <c r="GL40" s="279"/>
      <c r="GM40" s="279"/>
      <c r="GN40" s="279"/>
      <c r="GO40" s="279"/>
      <c r="GP40" s="279"/>
      <c r="GQ40" s="279"/>
      <c r="GR40" s="279"/>
      <c r="GS40" s="279"/>
      <c r="GT40" s="279"/>
      <c r="GU40" s="279"/>
      <c r="GV40" s="279"/>
      <c r="GW40" s="279"/>
      <c r="GX40" s="279"/>
      <c r="GY40" s="279"/>
      <c r="GZ40" s="279"/>
      <c r="HA40" s="279"/>
      <c r="HB40" s="279"/>
      <c r="HC40" s="279"/>
      <c r="HD40" s="279"/>
      <c r="HE40" s="279"/>
      <c r="HF40" s="279"/>
      <c r="HG40" s="279"/>
      <c r="HH40" s="279"/>
      <c r="HI40" s="279"/>
      <c r="HJ40" s="279"/>
      <c r="HK40" s="279"/>
      <c r="HL40" s="279"/>
      <c r="HM40" s="279"/>
    </row>
    <row r="41" spans="1:221" s="280" customFormat="1" x14ac:dyDescent="0.25">
      <c r="A41" s="427"/>
      <c r="E41" s="279"/>
      <c r="F41" s="279"/>
      <c r="G41" s="279"/>
      <c r="H41" s="279"/>
      <c r="I41" s="279"/>
      <c r="J41" s="279"/>
      <c r="K41" s="279"/>
      <c r="L41" s="281"/>
      <c r="M41" s="281"/>
      <c r="N41" s="281"/>
      <c r="O41" s="281"/>
      <c r="P41" s="281"/>
      <c r="Q41" s="288"/>
      <c r="R41" s="288"/>
      <c r="S41" s="282"/>
      <c r="T41" s="282"/>
      <c r="U41" s="282"/>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79"/>
      <c r="DA41" s="279"/>
      <c r="DB41" s="279"/>
      <c r="DC41" s="279"/>
      <c r="DD41" s="279"/>
      <c r="DE41" s="279"/>
      <c r="DF41" s="279"/>
      <c r="DG41" s="279"/>
      <c r="DH41" s="279"/>
      <c r="DI41" s="279"/>
      <c r="DJ41" s="279"/>
      <c r="DK41" s="279"/>
      <c r="DL41" s="279"/>
      <c r="DM41" s="279"/>
      <c r="DN41" s="279"/>
      <c r="DO41" s="279"/>
      <c r="DP41" s="279"/>
      <c r="DQ41" s="279"/>
      <c r="DR41" s="279"/>
      <c r="DS41" s="279"/>
      <c r="DT41" s="279"/>
      <c r="DU41" s="279"/>
      <c r="DV41" s="279"/>
      <c r="DW41" s="279"/>
      <c r="DX41" s="279"/>
      <c r="DY41" s="279"/>
      <c r="DZ41" s="279"/>
      <c r="EA41" s="279"/>
      <c r="EB41" s="279"/>
      <c r="EC41" s="279"/>
      <c r="ED41" s="279"/>
      <c r="EE41" s="279"/>
      <c r="EF41" s="279"/>
      <c r="EG41" s="279"/>
      <c r="EH41" s="279"/>
      <c r="EI41" s="279"/>
      <c r="EJ41" s="279"/>
      <c r="EK41" s="279"/>
      <c r="EL41" s="279"/>
      <c r="EM41" s="279"/>
      <c r="EN41" s="279"/>
      <c r="EO41" s="279"/>
      <c r="EP41" s="279"/>
      <c r="EQ41" s="279"/>
      <c r="ER41" s="279"/>
      <c r="ES41" s="279"/>
      <c r="ET41" s="279"/>
      <c r="EU41" s="279"/>
      <c r="EV41" s="279"/>
      <c r="EW41" s="279"/>
      <c r="EX41" s="279"/>
      <c r="EY41" s="279"/>
      <c r="EZ41" s="279"/>
      <c r="FA41" s="279"/>
      <c r="FB41" s="279"/>
      <c r="FC41" s="279"/>
      <c r="FD41" s="279"/>
      <c r="FE41" s="279"/>
      <c r="FF41" s="279"/>
      <c r="FG41" s="279"/>
      <c r="FH41" s="279"/>
      <c r="FI41" s="279"/>
      <c r="FJ41" s="279"/>
      <c r="FK41" s="279"/>
      <c r="FL41" s="279"/>
      <c r="FM41" s="279"/>
      <c r="FN41" s="279"/>
      <c r="FO41" s="279"/>
      <c r="FP41" s="279"/>
      <c r="FQ41" s="279"/>
      <c r="FR41" s="279"/>
      <c r="FS41" s="279"/>
      <c r="FT41" s="279"/>
      <c r="FU41" s="279"/>
      <c r="FV41" s="279"/>
      <c r="FW41" s="279"/>
      <c r="FX41" s="279"/>
      <c r="FY41" s="279"/>
      <c r="FZ41" s="279"/>
      <c r="GA41" s="279"/>
      <c r="GB41" s="279"/>
      <c r="GC41" s="279"/>
      <c r="GD41" s="279"/>
      <c r="GE41" s="279"/>
      <c r="GF41" s="279"/>
      <c r="GG41" s="279"/>
      <c r="GH41" s="279"/>
      <c r="GI41" s="279"/>
      <c r="GJ41" s="279"/>
      <c r="GK41" s="279"/>
      <c r="GL41" s="279"/>
      <c r="GM41" s="279"/>
      <c r="GN41" s="279"/>
      <c r="GO41" s="279"/>
      <c r="GP41" s="279"/>
      <c r="GQ41" s="279"/>
      <c r="GR41" s="279"/>
      <c r="GS41" s="279"/>
      <c r="GT41" s="279"/>
      <c r="GU41" s="279"/>
      <c r="GV41" s="279"/>
      <c r="GW41" s="279"/>
      <c r="GX41" s="279"/>
      <c r="GY41" s="279"/>
      <c r="GZ41" s="279"/>
      <c r="HA41" s="279"/>
      <c r="HB41" s="279"/>
      <c r="HC41" s="279"/>
      <c r="HD41" s="279"/>
      <c r="HE41" s="279"/>
      <c r="HF41" s="279"/>
      <c r="HG41" s="279"/>
      <c r="HH41" s="279"/>
      <c r="HI41" s="279"/>
      <c r="HJ41" s="279"/>
      <c r="HK41" s="279"/>
      <c r="HL41" s="279"/>
      <c r="HM41" s="279"/>
    </row>
    <row r="42" spans="1:221" s="280" customFormat="1" x14ac:dyDescent="0.25">
      <c r="A42" s="427"/>
      <c r="E42" s="279"/>
      <c r="F42" s="279"/>
      <c r="G42" s="279"/>
      <c r="H42" s="279"/>
      <c r="I42" s="279"/>
      <c r="J42" s="279"/>
      <c r="K42" s="279"/>
      <c r="L42" s="281"/>
      <c r="M42" s="281"/>
      <c r="N42" s="281"/>
      <c r="O42" s="281"/>
      <c r="P42" s="281"/>
      <c r="Q42" s="288"/>
      <c r="R42" s="288"/>
      <c r="S42" s="282"/>
      <c r="T42" s="282"/>
      <c r="U42" s="282"/>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79"/>
      <c r="DA42" s="279"/>
      <c r="DB42" s="279"/>
      <c r="DC42" s="279"/>
      <c r="DD42" s="279"/>
      <c r="DE42" s="279"/>
      <c r="DF42" s="279"/>
      <c r="DG42" s="279"/>
      <c r="DH42" s="279"/>
      <c r="DI42" s="279"/>
      <c r="DJ42" s="279"/>
      <c r="DK42" s="279"/>
      <c r="DL42" s="279"/>
      <c r="DM42" s="279"/>
      <c r="DN42" s="279"/>
      <c r="DO42" s="279"/>
      <c r="DP42" s="279"/>
      <c r="DQ42" s="279"/>
      <c r="DR42" s="279"/>
      <c r="DS42" s="279"/>
      <c r="DT42" s="279"/>
      <c r="DU42" s="279"/>
      <c r="DV42" s="279"/>
      <c r="DW42" s="279"/>
      <c r="DX42" s="279"/>
      <c r="DY42" s="279"/>
      <c r="DZ42" s="279"/>
      <c r="EA42" s="279"/>
      <c r="EB42" s="279"/>
      <c r="EC42" s="279"/>
      <c r="ED42" s="279"/>
      <c r="EE42" s="279"/>
      <c r="EF42" s="279"/>
      <c r="EG42" s="279"/>
      <c r="EH42" s="279"/>
      <c r="EI42" s="279"/>
      <c r="EJ42" s="279"/>
      <c r="EK42" s="279"/>
      <c r="EL42" s="279"/>
      <c r="EM42" s="279"/>
      <c r="EN42" s="279"/>
      <c r="EO42" s="279"/>
      <c r="EP42" s="279"/>
      <c r="EQ42" s="279"/>
      <c r="ER42" s="279"/>
      <c r="ES42" s="279"/>
      <c r="ET42" s="279"/>
      <c r="EU42" s="279"/>
      <c r="EV42" s="279"/>
      <c r="EW42" s="279"/>
      <c r="EX42" s="279"/>
      <c r="EY42" s="279"/>
      <c r="EZ42" s="279"/>
      <c r="FA42" s="279"/>
      <c r="FB42" s="279"/>
      <c r="FC42" s="279"/>
      <c r="FD42" s="279"/>
      <c r="FE42" s="279"/>
      <c r="FF42" s="279"/>
      <c r="FG42" s="279"/>
      <c r="FH42" s="279"/>
      <c r="FI42" s="279"/>
      <c r="FJ42" s="279"/>
      <c r="FK42" s="279"/>
      <c r="FL42" s="279"/>
      <c r="FM42" s="279"/>
      <c r="FN42" s="279"/>
      <c r="FO42" s="279"/>
      <c r="FP42" s="279"/>
      <c r="FQ42" s="279"/>
      <c r="FR42" s="279"/>
      <c r="FS42" s="279"/>
      <c r="FT42" s="279"/>
      <c r="FU42" s="279"/>
      <c r="FV42" s="279"/>
      <c r="FW42" s="279"/>
      <c r="FX42" s="279"/>
      <c r="FY42" s="279"/>
      <c r="FZ42" s="279"/>
      <c r="GA42" s="279"/>
      <c r="GB42" s="279"/>
      <c r="GC42" s="279"/>
      <c r="GD42" s="279"/>
      <c r="GE42" s="279"/>
      <c r="GF42" s="279"/>
      <c r="GG42" s="279"/>
      <c r="GH42" s="279"/>
      <c r="GI42" s="279"/>
      <c r="GJ42" s="279"/>
      <c r="GK42" s="279"/>
      <c r="GL42" s="279"/>
      <c r="GM42" s="279"/>
      <c r="GN42" s="279"/>
      <c r="GO42" s="279"/>
      <c r="GP42" s="279"/>
      <c r="GQ42" s="279"/>
      <c r="GR42" s="279"/>
      <c r="GS42" s="279"/>
      <c r="GT42" s="279"/>
      <c r="GU42" s="279"/>
      <c r="GV42" s="279"/>
      <c r="GW42" s="279"/>
      <c r="GX42" s="279"/>
      <c r="GY42" s="279"/>
      <c r="GZ42" s="279"/>
      <c r="HA42" s="279"/>
      <c r="HB42" s="279"/>
      <c r="HC42" s="279"/>
      <c r="HD42" s="279"/>
      <c r="HE42" s="279"/>
      <c r="HF42" s="279"/>
      <c r="HG42" s="279"/>
      <c r="HH42" s="279"/>
      <c r="HI42" s="279"/>
      <c r="HJ42" s="279"/>
      <c r="HK42" s="279"/>
      <c r="HL42" s="279"/>
      <c r="HM42" s="279"/>
    </row>
    <row r="43" spans="1:221" s="280" customFormat="1" x14ac:dyDescent="0.25">
      <c r="A43" s="427"/>
      <c r="E43" s="279"/>
      <c r="F43" s="279"/>
      <c r="G43" s="279"/>
      <c r="H43" s="279"/>
      <c r="I43" s="279"/>
      <c r="J43" s="279"/>
      <c r="K43" s="279"/>
      <c r="L43" s="281"/>
      <c r="M43" s="281"/>
      <c r="N43" s="281"/>
      <c r="O43" s="281"/>
      <c r="P43" s="281"/>
      <c r="Q43" s="288"/>
      <c r="R43" s="288"/>
      <c r="S43" s="282"/>
      <c r="T43" s="282"/>
      <c r="U43" s="282"/>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79"/>
      <c r="DA43" s="279"/>
      <c r="DB43" s="279"/>
      <c r="DC43" s="279"/>
      <c r="DD43" s="279"/>
      <c r="DE43" s="279"/>
      <c r="DF43" s="279"/>
      <c r="DG43" s="279"/>
      <c r="DH43" s="279"/>
      <c r="DI43" s="279"/>
      <c r="DJ43" s="279"/>
      <c r="DK43" s="279"/>
      <c r="DL43" s="279"/>
      <c r="DM43" s="279"/>
      <c r="DN43" s="279"/>
      <c r="DO43" s="279"/>
      <c r="DP43" s="279"/>
      <c r="DQ43" s="279"/>
      <c r="DR43" s="279"/>
      <c r="DS43" s="279"/>
      <c r="DT43" s="279"/>
      <c r="DU43" s="279"/>
      <c r="DV43" s="279"/>
      <c r="DW43" s="279"/>
      <c r="DX43" s="279"/>
      <c r="DY43" s="279"/>
      <c r="DZ43" s="279"/>
      <c r="EA43" s="279"/>
      <c r="EB43" s="279"/>
      <c r="EC43" s="279"/>
      <c r="ED43" s="279"/>
      <c r="EE43" s="279"/>
      <c r="EF43" s="279"/>
      <c r="EG43" s="279"/>
      <c r="EH43" s="279"/>
      <c r="EI43" s="279"/>
      <c r="EJ43" s="279"/>
      <c r="EK43" s="279"/>
      <c r="EL43" s="279"/>
      <c r="EM43" s="279"/>
      <c r="EN43" s="279"/>
      <c r="EO43" s="279"/>
      <c r="EP43" s="279"/>
      <c r="EQ43" s="279"/>
      <c r="ER43" s="279"/>
      <c r="ES43" s="279"/>
      <c r="ET43" s="279"/>
      <c r="EU43" s="279"/>
      <c r="EV43" s="279"/>
      <c r="EW43" s="279"/>
      <c r="EX43" s="279"/>
      <c r="EY43" s="279"/>
      <c r="EZ43" s="279"/>
      <c r="FA43" s="279"/>
      <c r="FB43" s="279"/>
      <c r="FC43" s="279"/>
      <c r="FD43" s="279"/>
      <c r="FE43" s="279"/>
      <c r="FF43" s="279"/>
      <c r="FG43" s="279"/>
      <c r="FH43" s="279"/>
      <c r="FI43" s="279"/>
      <c r="FJ43" s="279"/>
      <c r="FK43" s="279"/>
      <c r="FL43" s="279"/>
      <c r="FM43" s="279"/>
      <c r="FN43" s="279"/>
      <c r="FO43" s="279"/>
      <c r="FP43" s="279"/>
      <c r="FQ43" s="279"/>
      <c r="FR43" s="279"/>
      <c r="FS43" s="279"/>
      <c r="FT43" s="279"/>
      <c r="FU43" s="279"/>
      <c r="FV43" s="279"/>
      <c r="FW43" s="279"/>
      <c r="FX43" s="279"/>
      <c r="FY43" s="279"/>
      <c r="FZ43" s="279"/>
      <c r="GA43" s="279"/>
      <c r="GB43" s="279"/>
      <c r="GC43" s="279"/>
      <c r="GD43" s="279"/>
      <c r="GE43" s="279"/>
      <c r="GF43" s="279"/>
      <c r="GG43" s="279"/>
      <c r="GH43" s="279"/>
      <c r="GI43" s="279"/>
      <c r="GJ43" s="279"/>
      <c r="GK43" s="279"/>
      <c r="GL43" s="279"/>
      <c r="GM43" s="279"/>
      <c r="GN43" s="279"/>
      <c r="GO43" s="279"/>
      <c r="GP43" s="279"/>
      <c r="GQ43" s="279"/>
      <c r="GR43" s="279"/>
      <c r="GS43" s="279"/>
      <c r="GT43" s="279"/>
      <c r="GU43" s="279"/>
      <c r="GV43" s="279"/>
      <c r="GW43" s="279"/>
      <c r="GX43" s="279"/>
      <c r="GY43" s="279"/>
      <c r="GZ43" s="279"/>
      <c r="HA43" s="279"/>
      <c r="HB43" s="279"/>
      <c r="HC43" s="279"/>
      <c r="HD43" s="279"/>
      <c r="HE43" s="279"/>
      <c r="HF43" s="279"/>
      <c r="HG43" s="279"/>
      <c r="HH43" s="279"/>
      <c r="HI43" s="279"/>
      <c r="HJ43" s="279"/>
      <c r="HK43" s="279"/>
      <c r="HL43" s="279"/>
      <c r="HM43" s="279"/>
    </row>
    <row r="44" spans="1:221" s="280" customFormat="1" x14ac:dyDescent="0.25">
      <c r="A44" s="427"/>
      <c r="E44" s="279"/>
      <c r="F44" s="279"/>
      <c r="G44" s="279"/>
      <c r="H44" s="279"/>
      <c r="I44" s="279"/>
      <c r="J44" s="279"/>
      <c r="K44" s="279"/>
      <c r="L44" s="281"/>
      <c r="M44" s="281"/>
      <c r="N44" s="281"/>
      <c r="O44" s="281"/>
      <c r="P44" s="281"/>
      <c r="Q44" s="288"/>
      <c r="R44" s="288"/>
      <c r="S44" s="282"/>
      <c r="T44" s="282"/>
      <c r="U44" s="282"/>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c r="EB44" s="279"/>
      <c r="EC44" s="279"/>
      <c r="ED44" s="279"/>
      <c r="EE44" s="279"/>
      <c r="EF44" s="279"/>
      <c r="EG44" s="279"/>
      <c r="EH44" s="279"/>
      <c r="EI44" s="279"/>
      <c r="EJ44" s="279"/>
      <c r="EK44" s="279"/>
      <c r="EL44" s="279"/>
      <c r="EM44" s="279"/>
      <c r="EN44" s="279"/>
      <c r="EO44" s="279"/>
      <c r="EP44" s="279"/>
      <c r="EQ44" s="279"/>
      <c r="ER44" s="279"/>
      <c r="ES44" s="279"/>
      <c r="ET44" s="279"/>
      <c r="EU44" s="279"/>
      <c r="EV44" s="279"/>
      <c r="EW44" s="279"/>
      <c r="EX44" s="279"/>
      <c r="EY44" s="279"/>
      <c r="EZ44" s="279"/>
      <c r="FA44" s="279"/>
      <c r="FB44" s="279"/>
      <c r="FC44" s="279"/>
      <c r="FD44" s="279"/>
      <c r="FE44" s="279"/>
      <c r="FF44" s="279"/>
      <c r="FG44" s="279"/>
      <c r="FH44" s="279"/>
      <c r="FI44" s="279"/>
      <c r="FJ44" s="279"/>
      <c r="FK44" s="279"/>
      <c r="FL44" s="279"/>
      <c r="FM44" s="279"/>
      <c r="FN44" s="279"/>
      <c r="FO44" s="279"/>
      <c r="FP44" s="279"/>
      <c r="FQ44" s="279"/>
      <c r="FR44" s="279"/>
      <c r="FS44" s="279"/>
      <c r="FT44" s="279"/>
      <c r="FU44" s="279"/>
      <c r="FV44" s="279"/>
      <c r="FW44" s="279"/>
      <c r="FX44" s="279"/>
      <c r="FY44" s="279"/>
      <c r="FZ44" s="279"/>
      <c r="GA44" s="279"/>
      <c r="GB44" s="279"/>
      <c r="GC44" s="279"/>
      <c r="GD44" s="279"/>
      <c r="GE44" s="279"/>
      <c r="GF44" s="279"/>
      <c r="GG44" s="279"/>
      <c r="GH44" s="279"/>
      <c r="GI44" s="279"/>
      <c r="GJ44" s="279"/>
      <c r="GK44" s="279"/>
      <c r="GL44" s="279"/>
      <c r="GM44" s="279"/>
      <c r="GN44" s="279"/>
      <c r="GO44" s="279"/>
      <c r="GP44" s="279"/>
      <c r="GQ44" s="279"/>
      <c r="GR44" s="279"/>
      <c r="GS44" s="279"/>
      <c r="GT44" s="279"/>
      <c r="GU44" s="279"/>
      <c r="GV44" s="279"/>
      <c r="GW44" s="279"/>
      <c r="GX44" s="279"/>
      <c r="GY44" s="279"/>
      <c r="GZ44" s="279"/>
      <c r="HA44" s="279"/>
      <c r="HB44" s="279"/>
      <c r="HC44" s="279"/>
      <c r="HD44" s="279"/>
      <c r="HE44" s="279"/>
      <c r="HF44" s="279"/>
      <c r="HG44" s="279"/>
      <c r="HH44" s="279"/>
      <c r="HI44" s="279"/>
      <c r="HJ44" s="279"/>
      <c r="HK44" s="279"/>
      <c r="HL44" s="279"/>
      <c r="HM44" s="279"/>
    </row>
    <row r="45" spans="1:221" s="280" customFormat="1" x14ac:dyDescent="0.25">
      <c r="A45" s="427"/>
      <c r="E45" s="279"/>
      <c r="F45" s="279"/>
      <c r="G45" s="279"/>
      <c r="H45" s="279"/>
      <c r="I45" s="279"/>
      <c r="J45" s="279"/>
      <c r="K45" s="279"/>
      <c r="L45" s="281"/>
      <c r="M45" s="281"/>
      <c r="N45" s="281"/>
      <c r="O45" s="281"/>
      <c r="P45" s="281"/>
      <c r="Q45" s="288"/>
      <c r="R45" s="288"/>
      <c r="S45" s="282"/>
      <c r="T45" s="282"/>
      <c r="U45" s="282"/>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c r="EB45" s="279"/>
      <c r="EC45" s="279"/>
      <c r="ED45" s="279"/>
      <c r="EE45" s="279"/>
      <c r="EF45" s="279"/>
      <c r="EG45" s="279"/>
      <c r="EH45" s="279"/>
      <c r="EI45" s="279"/>
      <c r="EJ45" s="279"/>
      <c r="EK45" s="279"/>
      <c r="EL45" s="279"/>
      <c r="EM45" s="279"/>
      <c r="EN45" s="279"/>
      <c r="EO45" s="279"/>
      <c r="EP45" s="279"/>
      <c r="EQ45" s="279"/>
      <c r="ER45" s="279"/>
      <c r="ES45" s="279"/>
      <c r="ET45" s="279"/>
      <c r="EU45" s="279"/>
      <c r="EV45" s="279"/>
      <c r="EW45" s="279"/>
      <c r="EX45" s="279"/>
      <c r="EY45" s="279"/>
      <c r="EZ45" s="279"/>
      <c r="FA45" s="279"/>
      <c r="FB45" s="279"/>
      <c r="FC45" s="279"/>
      <c r="FD45" s="279"/>
      <c r="FE45" s="279"/>
      <c r="FF45" s="279"/>
      <c r="FG45" s="279"/>
      <c r="FH45" s="279"/>
      <c r="FI45" s="279"/>
      <c r="FJ45" s="279"/>
      <c r="FK45" s="279"/>
      <c r="FL45" s="279"/>
      <c r="FM45" s="279"/>
      <c r="FN45" s="279"/>
      <c r="FO45" s="279"/>
      <c r="FP45" s="279"/>
      <c r="FQ45" s="279"/>
      <c r="FR45" s="279"/>
      <c r="FS45" s="279"/>
      <c r="FT45" s="279"/>
      <c r="FU45" s="279"/>
      <c r="FV45" s="279"/>
      <c r="FW45" s="279"/>
      <c r="FX45" s="279"/>
      <c r="FY45" s="279"/>
      <c r="FZ45" s="279"/>
      <c r="GA45" s="279"/>
      <c r="GB45" s="279"/>
      <c r="GC45" s="279"/>
      <c r="GD45" s="279"/>
      <c r="GE45" s="279"/>
      <c r="GF45" s="279"/>
      <c r="GG45" s="279"/>
      <c r="GH45" s="279"/>
      <c r="GI45" s="279"/>
      <c r="GJ45" s="279"/>
      <c r="GK45" s="279"/>
      <c r="GL45" s="279"/>
      <c r="GM45" s="279"/>
      <c r="GN45" s="279"/>
      <c r="GO45" s="279"/>
      <c r="GP45" s="279"/>
      <c r="GQ45" s="279"/>
      <c r="GR45" s="279"/>
      <c r="GS45" s="279"/>
      <c r="GT45" s="279"/>
      <c r="GU45" s="279"/>
      <c r="GV45" s="279"/>
      <c r="GW45" s="279"/>
      <c r="GX45" s="279"/>
      <c r="GY45" s="279"/>
      <c r="GZ45" s="279"/>
      <c r="HA45" s="279"/>
      <c r="HB45" s="279"/>
      <c r="HC45" s="279"/>
      <c r="HD45" s="279"/>
      <c r="HE45" s="279"/>
      <c r="HF45" s="279"/>
      <c r="HG45" s="279"/>
      <c r="HH45" s="279"/>
      <c r="HI45" s="279"/>
      <c r="HJ45" s="279"/>
      <c r="HK45" s="279"/>
      <c r="HL45" s="279"/>
      <c r="HM45" s="279"/>
    </row>
    <row r="46" spans="1:221" s="280" customFormat="1" x14ac:dyDescent="0.25">
      <c r="A46" s="427"/>
      <c r="E46" s="279"/>
      <c r="F46" s="279"/>
      <c r="G46" s="279"/>
      <c r="H46" s="279"/>
      <c r="I46" s="279"/>
      <c r="J46" s="279"/>
      <c r="K46" s="279"/>
      <c r="L46" s="281"/>
      <c r="M46" s="281"/>
      <c r="N46" s="281"/>
      <c r="O46" s="281"/>
      <c r="P46" s="281"/>
      <c r="Q46" s="288"/>
      <c r="R46" s="288"/>
      <c r="S46" s="282"/>
      <c r="T46" s="282"/>
      <c r="U46" s="282"/>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79"/>
      <c r="DA46" s="279"/>
      <c r="DB46" s="279"/>
      <c r="DC46" s="279"/>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c r="EB46" s="279"/>
      <c r="EC46" s="279"/>
      <c r="ED46" s="279"/>
      <c r="EE46" s="279"/>
      <c r="EF46" s="279"/>
      <c r="EG46" s="279"/>
      <c r="EH46" s="279"/>
      <c r="EI46" s="279"/>
      <c r="EJ46" s="279"/>
      <c r="EK46" s="279"/>
      <c r="EL46" s="279"/>
      <c r="EM46" s="279"/>
      <c r="EN46" s="279"/>
      <c r="EO46" s="279"/>
      <c r="EP46" s="279"/>
      <c r="EQ46" s="279"/>
      <c r="ER46" s="279"/>
      <c r="ES46" s="279"/>
      <c r="ET46" s="279"/>
      <c r="EU46" s="279"/>
      <c r="EV46" s="279"/>
      <c r="EW46" s="279"/>
      <c r="EX46" s="279"/>
      <c r="EY46" s="279"/>
      <c r="EZ46" s="279"/>
      <c r="FA46" s="279"/>
      <c r="FB46" s="279"/>
      <c r="FC46" s="279"/>
      <c r="FD46" s="279"/>
      <c r="FE46" s="279"/>
      <c r="FF46" s="279"/>
      <c r="FG46" s="279"/>
      <c r="FH46" s="279"/>
      <c r="FI46" s="279"/>
      <c r="FJ46" s="279"/>
      <c r="FK46" s="279"/>
      <c r="FL46" s="279"/>
      <c r="FM46" s="279"/>
      <c r="FN46" s="279"/>
      <c r="FO46" s="279"/>
      <c r="FP46" s="279"/>
      <c r="FQ46" s="279"/>
      <c r="FR46" s="279"/>
      <c r="FS46" s="279"/>
      <c r="FT46" s="279"/>
      <c r="FU46" s="279"/>
      <c r="FV46" s="279"/>
      <c r="FW46" s="279"/>
      <c r="FX46" s="279"/>
      <c r="FY46" s="279"/>
      <c r="FZ46" s="279"/>
      <c r="GA46" s="279"/>
      <c r="GB46" s="279"/>
      <c r="GC46" s="279"/>
      <c r="GD46" s="279"/>
      <c r="GE46" s="279"/>
      <c r="GF46" s="279"/>
      <c r="GG46" s="279"/>
      <c r="GH46" s="279"/>
      <c r="GI46" s="279"/>
      <c r="GJ46" s="279"/>
      <c r="GK46" s="279"/>
      <c r="GL46" s="279"/>
      <c r="GM46" s="279"/>
      <c r="GN46" s="279"/>
      <c r="GO46" s="279"/>
      <c r="GP46" s="279"/>
      <c r="GQ46" s="279"/>
      <c r="GR46" s="279"/>
      <c r="GS46" s="279"/>
      <c r="GT46" s="279"/>
      <c r="GU46" s="279"/>
      <c r="GV46" s="279"/>
      <c r="GW46" s="279"/>
      <c r="GX46" s="279"/>
      <c r="GY46" s="279"/>
      <c r="GZ46" s="279"/>
      <c r="HA46" s="279"/>
      <c r="HB46" s="279"/>
      <c r="HC46" s="279"/>
      <c r="HD46" s="279"/>
      <c r="HE46" s="279"/>
      <c r="HF46" s="279"/>
      <c r="HG46" s="279"/>
      <c r="HH46" s="279"/>
      <c r="HI46" s="279"/>
      <c r="HJ46" s="279"/>
      <c r="HK46" s="279"/>
      <c r="HL46" s="279"/>
      <c r="HM46" s="279"/>
    </row>
    <row r="47" spans="1:221" s="280" customFormat="1" x14ac:dyDescent="0.25">
      <c r="A47" s="427"/>
      <c r="E47" s="279"/>
      <c r="F47" s="279"/>
      <c r="G47" s="279"/>
      <c r="H47" s="279"/>
      <c r="I47" s="279"/>
      <c r="J47" s="279"/>
      <c r="K47" s="279"/>
      <c r="L47" s="281"/>
      <c r="M47" s="281"/>
      <c r="N47" s="281"/>
      <c r="O47" s="281"/>
      <c r="P47" s="281"/>
      <c r="Q47" s="288"/>
      <c r="R47" s="288"/>
      <c r="S47" s="282"/>
      <c r="T47" s="282"/>
      <c r="U47" s="282"/>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79"/>
      <c r="EG47" s="279"/>
      <c r="EH47" s="279"/>
      <c r="EI47" s="279"/>
      <c r="EJ47" s="279"/>
      <c r="EK47" s="279"/>
      <c r="EL47" s="279"/>
      <c r="EM47" s="279"/>
      <c r="EN47" s="279"/>
      <c r="EO47" s="279"/>
      <c r="EP47" s="279"/>
      <c r="EQ47" s="279"/>
      <c r="ER47" s="279"/>
      <c r="ES47" s="279"/>
      <c r="ET47" s="279"/>
      <c r="EU47" s="279"/>
      <c r="EV47" s="279"/>
      <c r="EW47" s="279"/>
      <c r="EX47" s="279"/>
      <c r="EY47" s="279"/>
      <c r="EZ47" s="279"/>
      <c r="FA47" s="279"/>
      <c r="FB47" s="279"/>
      <c r="FC47" s="279"/>
      <c r="FD47" s="279"/>
      <c r="FE47" s="279"/>
      <c r="FF47" s="279"/>
      <c r="FG47" s="279"/>
      <c r="FH47" s="279"/>
      <c r="FI47" s="279"/>
      <c r="FJ47" s="279"/>
      <c r="FK47" s="279"/>
      <c r="FL47" s="279"/>
      <c r="FM47" s="279"/>
      <c r="FN47" s="279"/>
      <c r="FO47" s="279"/>
      <c r="FP47" s="279"/>
      <c r="FQ47" s="279"/>
      <c r="FR47" s="279"/>
      <c r="FS47" s="279"/>
      <c r="FT47" s="279"/>
      <c r="FU47" s="279"/>
      <c r="FV47" s="279"/>
      <c r="FW47" s="279"/>
      <c r="FX47" s="279"/>
      <c r="FY47" s="279"/>
      <c r="FZ47" s="279"/>
      <c r="GA47" s="279"/>
      <c r="GB47" s="279"/>
      <c r="GC47" s="279"/>
      <c r="GD47" s="279"/>
      <c r="GE47" s="279"/>
      <c r="GF47" s="279"/>
      <c r="GG47" s="279"/>
      <c r="GH47" s="279"/>
      <c r="GI47" s="279"/>
      <c r="GJ47" s="279"/>
      <c r="GK47" s="279"/>
      <c r="GL47" s="279"/>
      <c r="GM47" s="279"/>
      <c r="GN47" s="279"/>
      <c r="GO47" s="279"/>
      <c r="GP47" s="279"/>
      <c r="GQ47" s="279"/>
      <c r="GR47" s="279"/>
      <c r="GS47" s="279"/>
      <c r="GT47" s="279"/>
      <c r="GU47" s="279"/>
      <c r="GV47" s="279"/>
      <c r="GW47" s="279"/>
      <c r="GX47" s="279"/>
      <c r="GY47" s="279"/>
      <c r="GZ47" s="279"/>
      <c r="HA47" s="279"/>
      <c r="HB47" s="279"/>
      <c r="HC47" s="279"/>
      <c r="HD47" s="279"/>
      <c r="HE47" s="279"/>
      <c r="HF47" s="279"/>
      <c r="HG47" s="279"/>
      <c r="HH47" s="279"/>
      <c r="HI47" s="279"/>
      <c r="HJ47" s="279"/>
      <c r="HK47" s="279"/>
      <c r="HL47" s="279"/>
      <c r="HM47" s="279"/>
    </row>
    <row r="48" spans="1:221" s="280" customFormat="1" x14ac:dyDescent="0.25">
      <c r="A48" s="427"/>
      <c r="E48" s="279"/>
      <c r="F48" s="279"/>
      <c r="G48" s="279"/>
      <c r="H48" s="279"/>
      <c r="I48" s="279"/>
      <c r="J48" s="279"/>
      <c r="K48" s="279"/>
      <c r="L48" s="281"/>
      <c r="M48" s="281"/>
      <c r="N48" s="281"/>
      <c r="O48" s="281"/>
      <c r="P48" s="281"/>
      <c r="Q48" s="288"/>
      <c r="R48" s="288"/>
      <c r="S48" s="282"/>
      <c r="T48" s="282"/>
      <c r="U48" s="282"/>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c r="EB48" s="279"/>
      <c r="EC48" s="279"/>
      <c r="ED48" s="279"/>
      <c r="EE48" s="279"/>
      <c r="EF48" s="279"/>
      <c r="EG48" s="279"/>
      <c r="EH48" s="279"/>
      <c r="EI48" s="279"/>
      <c r="EJ48" s="279"/>
      <c r="EK48" s="279"/>
      <c r="EL48" s="279"/>
      <c r="EM48" s="279"/>
      <c r="EN48" s="279"/>
      <c r="EO48" s="279"/>
      <c r="EP48" s="279"/>
      <c r="EQ48" s="279"/>
      <c r="ER48" s="279"/>
      <c r="ES48" s="279"/>
      <c r="ET48" s="279"/>
      <c r="EU48" s="279"/>
      <c r="EV48" s="279"/>
      <c r="EW48" s="279"/>
      <c r="EX48" s="279"/>
      <c r="EY48" s="279"/>
      <c r="EZ48" s="279"/>
      <c r="FA48" s="279"/>
      <c r="FB48" s="279"/>
      <c r="FC48" s="279"/>
      <c r="FD48" s="279"/>
      <c r="FE48" s="279"/>
      <c r="FF48" s="279"/>
      <c r="FG48" s="279"/>
      <c r="FH48" s="279"/>
      <c r="FI48" s="279"/>
      <c r="FJ48" s="279"/>
      <c r="FK48" s="279"/>
      <c r="FL48" s="279"/>
      <c r="FM48" s="279"/>
      <c r="FN48" s="279"/>
      <c r="FO48" s="279"/>
      <c r="FP48" s="279"/>
      <c r="FQ48" s="279"/>
      <c r="FR48" s="279"/>
      <c r="FS48" s="279"/>
      <c r="FT48" s="279"/>
      <c r="FU48" s="279"/>
      <c r="FV48" s="279"/>
      <c r="FW48" s="279"/>
      <c r="FX48" s="279"/>
      <c r="FY48" s="279"/>
      <c r="FZ48" s="279"/>
      <c r="GA48" s="279"/>
      <c r="GB48" s="279"/>
      <c r="GC48" s="279"/>
      <c r="GD48" s="279"/>
      <c r="GE48" s="279"/>
      <c r="GF48" s="279"/>
      <c r="GG48" s="279"/>
      <c r="GH48" s="279"/>
      <c r="GI48" s="279"/>
      <c r="GJ48" s="279"/>
      <c r="GK48" s="279"/>
      <c r="GL48" s="279"/>
      <c r="GM48" s="279"/>
      <c r="GN48" s="279"/>
      <c r="GO48" s="279"/>
      <c r="GP48" s="279"/>
      <c r="GQ48" s="279"/>
      <c r="GR48" s="279"/>
      <c r="GS48" s="279"/>
      <c r="GT48" s="279"/>
      <c r="GU48" s="279"/>
      <c r="GV48" s="279"/>
      <c r="GW48" s="279"/>
      <c r="GX48" s="279"/>
      <c r="GY48" s="279"/>
      <c r="GZ48" s="279"/>
      <c r="HA48" s="279"/>
      <c r="HB48" s="279"/>
      <c r="HC48" s="279"/>
      <c r="HD48" s="279"/>
      <c r="HE48" s="279"/>
      <c r="HF48" s="279"/>
      <c r="HG48" s="279"/>
      <c r="HH48" s="279"/>
      <c r="HI48" s="279"/>
      <c r="HJ48" s="279"/>
      <c r="HK48" s="279"/>
      <c r="HL48" s="279"/>
      <c r="HM48" s="279"/>
    </row>
    <row r="49" spans="1:221" s="280" customFormat="1" x14ac:dyDescent="0.25">
      <c r="A49" s="427"/>
      <c r="E49" s="279"/>
      <c r="F49" s="279"/>
      <c r="G49" s="279"/>
      <c r="H49" s="279"/>
      <c r="I49" s="279"/>
      <c r="J49" s="279"/>
      <c r="K49" s="279"/>
      <c r="L49" s="281"/>
      <c r="M49" s="281"/>
      <c r="N49" s="281"/>
      <c r="O49" s="281"/>
      <c r="P49" s="281"/>
      <c r="Q49" s="288"/>
      <c r="R49" s="288"/>
      <c r="S49" s="282"/>
      <c r="T49" s="282"/>
      <c r="U49" s="282"/>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c r="EB49" s="279"/>
      <c r="EC49" s="279"/>
      <c r="ED49" s="279"/>
      <c r="EE49" s="279"/>
      <c r="EF49" s="279"/>
      <c r="EG49" s="279"/>
      <c r="EH49" s="279"/>
      <c r="EI49" s="279"/>
      <c r="EJ49" s="279"/>
      <c r="EK49" s="279"/>
      <c r="EL49" s="279"/>
      <c r="EM49" s="279"/>
      <c r="EN49" s="279"/>
      <c r="EO49" s="279"/>
      <c r="EP49" s="279"/>
      <c r="EQ49" s="279"/>
      <c r="ER49" s="279"/>
      <c r="ES49" s="279"/>
      <c r="ET49" s="279"/>
      <c r="EU49" s="279"/>
      <c r="EV49" s="279"/>
      <c r="EW49" s="279"/>
      <c r="EX49" s="279"/>
      <c r="EY49" s="279"/>
      <c r="EZ49" s="279"/>
      <c r="FA49" s="279"/>
      <c r="FB49" s="279"/>
      <c r="FC49" s="279"/>
      <c r="FD49" s="279"/>
      <c r="FE49" s="279"/>
      <c r="FF49" s="279"/>
      <c r="FG49" s="279"/>
      <c r="FH49" s="279"/>
      <c r="FI49" s="279"/>
      <c r="FJ49" s="279"/>
      <c r="FK49" s="279"/>
      <c r="FL49" s="279"/>
      <c r="FM49" s="279"/>
      <c r="FN49" s="279"/>
      <c r="FO49" s="279"/>
      <c r="FP49" s="279"/>
      <c r="FQ49" s="279"/>
      <c r="FR49" s="279"/>
      <c r="FS49" s="279"/>
      <c r="FT49" s="279"/>
      <c r="FU49" s="279"/>
      <c r="FV49" s="279"/>
      <c r="FW49" s="279"/>
      <c r="FX49" s="279"/>
      <c r="FY49" s="279"/>
      <c r="FZ49" s="279"/>
      <c r="GA49" s="279"/>
      <c r="GB49" s="279"/>
      <c r="GC49" s="279"/>
      <c r="GD49" s="279"/>
      <c r="GE49" s="279"/>
      <c r="GF49" s="279"/>
      <c r="GG49" s="279"/>
      <c r="GH49" s="279"/>
      <c r="GI49" s="279"/>
      <c r="GJ49" s="279"/>
      <c r="GK49" s="279"/>
      <c r="GL49" s="279"/>
      <c r="GM49" s="279"/>
      <c r="GN49" s="279"/>
      <c r="GO49" s="279"/>
      <c r="GP49" s="279"/>
      <c r="GQ49" s="279"/>
      <c r="GR49" s="279"/>
      <c r="GS49" s="279"/>
      <c r="GT49" s="279"/>
      <c r="GU49" s="279"/>
      <c r="GV49" s="279"/>
      <c r="GW49" s="279"/>
      <c r="GX49" s="279"/>
      <c r="GY49" s="279"/>
      <c r="GZ49" s="279"/>
      <c r="HA49" s="279"/>
      <c r="HB49" s="279"/>
      <c r="HC49" s="279"/>
      <c r="HD49" s="279"/>
      <c r="HE49" s="279"/>
      <c r="HF49" s="279"/>
      <c r="HG49" s="279"/>
      <c r="HH49" s="279"/>
      <c r="HI49" s="279"/>
      <c r="HJ49" s="279"/>
      <c r="HK49" s="279"/>
      <c r="HL49" s="279"/>
      <c r="HM49" s="279"/>
    </row>
    <row r="50" spans="1:221" s="280" customFormat="1" x14ac:dyDescent="0.25">
      <c r="A50" s="427"/>
      <c r="E50" s="279"/>
      <c r="F50" s="279"/>
      <c r="G50" s="279"/>
      <c r="H50" s="279"/>
      <c r="I50" s="279"/>
      <c r="J50" s="279"/>
      <c r="K50" s="279"/>
      <c r="L50" s="281"/>
      <c r="M50" s="281"/>
      <c r="N50" s="281"/>
      <c r="O50" s="281"/>
      <c r="P50" s="281"/>
      <c r="Q50" s="288"/>
      <c r="R50" s="288"/>
      <c r="S50" s="282"/>
      <c r="T50" s="282"/>
      <c r="U50" s="282"/>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79"/>
      <c r="DA50" s="279"/>
      <c r="DB50" s="279"/>
      <c r="DC50" s="279"/>
      <c r="DD50" s="279"/>
      <c r="DE50" s="279"/>
      <c r="DF50" s="279"/>
      <c r="DG50" s="279"/>
      <c r="DH50" s="279"/>
      <c r="DI50" s="279"/>
      <c r="DJ50" s="279"/>
      <c r="DK50" s="279"/>
      <c r="DL50" s="279"/>
      <c r="DM50" s="279"/>
      <c r="DN50" s="279"/>
      <c r="DO50" s="279"/>
      <c r="DP50" s="279"/>
      <c r="DQ50" s="279"/>
      <c r="DR50" s="279"/>
      <c r="DS50" s="279"/>
      <c r="DT50" s="279"/>
      <c r="DU50" s="279"/>
      <c r="DV50" s="279"/>
      <c r="DW50" s="279"/>
      <c r="DX50" s="279"/>
      <c r="DY50" s="279"/>
      <c r="DZ50" s="279"/>
      <c r="EA50" s="279"/>
      <c r="EB50" s="279"/>
      <c r="EC50" s="279"/>
      <c r="ED50" s="279"/>
      <c r="EE50" s="279"/>
      <c r="EF50" s="279"/>
      <c r="EG50" s="279"/>
      <c r="EH50" s="279"/>
      <c r="EI50" s="279"/>
      <c r="EJ50" s="279"/>
      <c r="EK50" s="279"/>
      <c r="EL50" s="279"/>
      <c r="EM50" s="279"/>
      <c r="EN50" s="279"/>
      <c r="EO50" s="279"/>
      <c r="EP50" s="279"/>
      <c r="EQ50" s="279"/>
      <c r="ER50" s="279"/>
      <c r="ES50" s="279"/>
      <c r="ET50" s="279"/>
      <c r="EU50" s="279"/>
      <c r="EV50" s="279"/>
      <c r="EW50" s="279"/>
      <c r="EX50" s="279"/>
      <c r="EY50" s="279"/>
      <c r="EZ50" s="279"/>
      <c r="FA50" s="279"/>
      <c r="FB50" s="279"/>
      <c r="FC50" s="279"/>
      <c r="FD50" s="279"/>
      <c r="FE50" s="279"/>
      <c r="FF50" s="279"/>
      <c r="FG50" s="279"/>
      <c r="FH50" s="279"/>
      <c r="FI50" s="279"/>
      <c r="FJ50" s="279"/>
      <c r="FK50" s="279"/>
      <c r="FL50" s="279"/>
      <c r="FM50" s="279"/>
      <c r="FN50" s="279"/>
      <c r="FO50" s="279"/>
      <c r="FP50" s="279"/>
      <c r="FQ50" s="279"/>
      <c r="FR50" s="279"/>
      <c r="FS50" s="279"/>
      <c r="FT50" s="279"/>
      <c r="FU50" s="279"/>
      <c r="FV50" s="279"/>
      <c r="FW50" s="279"/>
      <c r="FX50" s="279"/>
      <c r="FY50" s="279"/>
      <c r="FZ50" s="279"/>
      <c r="GA50" s="279"/>
      <c r="GB50" s="279"/>
      <c r="GC50" s="279"/>
      <c r="GD50" s="279"/>
      <c r="GE50" s="279"/>
      <c r="GF50" s="279"/>
      <c r="GG50" s="279"/>
      <c r="GH50" s="279"/>
      <c r="GI50" s="279"/>
      <c r="GJ50" s="279"/>
      <c r="GK50" s="279"/>
      <c r="GL50" s="279"/>
      <c r="GM50" s="279"/>
      <c r="GN50" s="279"/>
      <c r="GO50" s="279"/>
      <c r="GP50" s="279"/>
      <c r="GQ50" s="279"/>
      <c r="GR50" s="279"/>
      <c r="GS50" s="279"/>
      <c r="GT50" s="279"/>
      <c r="GU50" s="279"/>
      <c r="GV50" s="279"/>
      <c r="GW50" s="279"/>
      <c r="GX50" s="279"/>
      <c r="GY50" s="279"/>
      <c r="GZ50" s="279"/>
      <c r="HA50" s="279"/>
      <c r="HB50" s="279"/>
      <c r="HC50" s="279"/>
      <c r="HD50" s="279"/>
      <c r="HE50" s="279"/>
      <c r="HF50" s="279"/>
      <c r="HG50" s="279"/>
      <c r="HH50" s="279"/>
      <c r="HI50" s="279"/>
      <c r="HJ50" s="279"/>
      <c r="HK50" s="279"/>
      <c r="HL50" s="279"/>
      <c r="HM50" s="279"/>
    </row>
    <row r="51" spans="1:221" s="280" customFormat="1" x14ac:dyDescent="0.25">
      <c r="A51" s="427"/>
      <c r="E51" s="279"/>
      <c r="F51" s="279"/>
      <c r="G51" s="279"/>
      <c r="H51" s="279"/>
      <c r="I51" s="279"/>
      <c r="J51" s="279"/>
      <c r="K51" s="279"/>
      <c r="L51" s="281"/>
      <c r="M51" s="281"/>
      <c r="N51" s="281"/>
      <c r="O51" s="281"/>
      <c r="P51" s="281"/>
      <c r="Q51" s="288"/>
      <c r="R51" s="288"/>
      <c r="S51" s="282"/>
      <c r="T51" s="282"/>
      <c r="U51" s="282"/>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79"/>
      <c r="DA51" s="279"/>
      <c r="DB51" s="279"/>
      <c r="DC51" s="279"/>
      <c r="DD51" s="279"/>
      <c r="DE51" s="279"/>
      <c r="DF51" s="279"/>
      <c r="DG51" s="279"/>
      <c r="DH51" s="279"/>
      <c r="DI51" s="279"/>
      <c r="DJ51" s="279"/>
      <c r="DK51" s="279"/>
      <c r="DL51" s="279"/>
      <c r="DM51" s="279"/>
      <c r="DN51" s="279"/>
      <c r="DO51" s="279"/>
      <c r="DP51" s="279"/>
      <c r="DQ51" s="279"/>
      <c r="DR51" s="279"/>
      <c r="DS51" s="279"/>
      <c r="DT51" s="279"/>
      <c r="DU51" s="279"/>
      <c r="DV51" s="279"/>
      <c r="DW51" s="279"/>
      <c r="DX51" s="279"/>
      <c r="DY51" s="279"/>
      <c r="DZ51" s="279"/>
      <c r="EA51" s="279"/>
      <c r="EB51" s="279"/>
      <c r="EC51" s="279"/>
      <c r="ED51" s="279"/>
      <c r="EE51" s="279"/>
      <c r="EF51" s="279"/>
      <c r="EG51" s="279"/>
      <c r="EH51" s="279"/>
      <c r="EI51" s="279"/>
      <c r="EJ51" s="279"/>
      <c r="EK51" s="279"/>
      <c r="EL51" s="279"/>
      <c r="EM51" s="279"/>
      <c r="EN51" s="279"/>
      <c r="EO51" s="279"/>
      <c r="EP51" s="279"/>
      <c r="EQ51" s="279"/>
      <c r="ER51" s="279"/>
      <c r="ES51" s="279"/>
      <c r="ET51" s="279"/>
      <c r="EU51" s="279"/>
      <c r="EV51" s="279"/>
      <c r="EW51" s="279"/>
      <c r="EX51" s="279"/>
      <c r="EY51" s="279"/>
      <c r="EZ51" s="279"/>
      <c r="FA51" s="279"/>
      <c r="FB51" s="279"/>
      <c r="FC51" s="279"/>
      <c r="FD51" s="279"/>
      <c r="FE51" s="279"/>
      <c r="FF51" s="279"/>
      <c r="FG51" s="279"/>
      <c r="FH51" s="279"/>
      <c r="FI51" s="279"/>
      <c r="FJ51" s="279"/>
      <c r="FK51" s="279"/>
      <c r="FL51" s="279"/>
      <c r="FM51" s="279"/>
      <c r="FN51" s="279"/>
      <c r="FO51" s="279"/>
      <c r="FP51" s="279"/>
      <c r="FQ51" s="279"/>
      <c r="FR51" s="279"/>
      <c r="FS51" s="279"/>
      <c r="FT51" s="279"/>
      <c r="FU51" s="279"/>
      <c r="FV51" s="279"/>
      <c r="FW51" s="279"/>
      <c r="FX51" s="279"/>
      <c r="FY51" s="279"/>
      <c r="FZ51" s="279"/>
      <c r="GA51" s="279"/>
      <c r="GB51" s="279"/>
      <c r="GC51" s="279"/>
      <c r="GD51" s="279"/>
      <c r="GE51" s="279"/>
      <c r="GF51" s="279"/>
      <c r="GG51" s="279"/>
      <c r="GH51" s="279"/>
      <c r="GI51" s="279"/>
      <c r="GJ51" s="279"/>
      <c r="GK51" s="279"/>
      <c r="GL51" s="279"/>
      <c r="GM51" s="279"/>
      <c r="GN51" s="279"/>
      <c r="GO51" s="279"/>
      <c r="GP51" s="279"/>
      <c r="GQ51" s="279"/>
      <c r="GR51" s="279"/>
      <c r="GS51" s="279"/>
      <c r="GT51" s="279"/>
      <c r="GU51" s="279"/>
      <c r="GV51" s="279"/>
      <c r="GW51" s="279"/>
      <c r="GX51" s="279"/>
      <c r="GY51" s="279"/>
      <c r="GZ51" s="279"/>
      <c r="HA51" s="279"/>
      <c r="HB51" s="279"/>
      <c r="HC51" s="279"/>
      <c r="HD51" s="279"/>
      <c r="HE51" s="279"/>
      <c r="HF51" s="279"/>
      <c r="HG51" s="279"/>
      <c r="HH51" s="279"/>
      <c r="HI51" s="279"/>
      <c r="HJ51" s="279"/>
      <c r="HK51" s="279"/>
      <c r="HL51" s="279"/>
      <c r="HM51" s="279"/>
    </row>
    <row r="52" spans="1:221" s="280" customFormat="1" x14ac:dyDescent="0.25">
      <c r="A52" s="427"/>
      <c r="E52" s="279"/>
      <c r="F52" s="279"/>
      <c r="G52" s="279"/>
      <c r="H52" s="279"/>
      <c r="I52" s="279"/>
      <c r="J52" s="279"/>
      <c r="K52" s="279"/>
      <c r="L52" s="281"/>
      <c r="M52" s="281"/>
      <c r="N52" s="281"/>
      <c r="O52" s="281"/>
      <c r="P52" s="281"/>
      <c r="Q52" s="288"/>
      <c r="R52" s="288"/>
      <c r="S52" s="282"/>
      <c r="T52" s="282"/>
      <c r="U52" s="282"/>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79"/>
      <c r="DA52" s="279"/>
      <c r="DB52" s="279"/>
      <c r="DC52" s="279"/>
      <c r="DD52" s="279"/>
      <c r="DE52" s="279"/>
      <c r="DF52" s="279"/>
      <c r="DG52" s="279"/>
      <c r="DH52" s="279"/>
      <c r="DI52" s="279"/>
      <c r="DJ52" s="279"/>
      <c r="DK52" s="279"/>
      <c r="DL52" s="279"/>
      <c r="DM52" s="279"/>
      <c r="DN52" s="279"/>
      <c r="DO52" s="279"/>
      <c r="DP52" s="279"/>
      <c r="DQ52" s="279"/>
      <c r="DR52" s="279"/>
      <c r="DS52" s="279"/>
      <c r="DT52" s="279"/>
      <c r="DU52" s="279"/>
      <c r="DV52" s="279"/>
      <c r="DW52" s="279"/>
      <c r="DX52" s="279"/>
      <c r="DY52" s="279"/>
      <c r="DZ52" s="279"/>
      <c r="EA52" s="279"/>
      <c r="EB52" s="279"/>
      <c r="EC52" s="279"/>
      <c r="ED52" s="279"/>
      <c r="EE52" s="279"/>
      <c r="EF52" s="279"/>
      <c r="EG52" s="279"/>
      <c r="EH52" s="279"/>
      <c r="EI52" s="279"/>
      <c r="EJ52" s="279"/>
      <c r="EK52" s="279"/>
      <c r="EL52" s="279"/>
      <c r="EM52" s="279"/>
      <c r="EN52" s="279"/>
      <c r="EO52" s="279"/>
      <c r="EP52" s="279"/>
      <c r="EQ52" s="279"/>
      <c r="ER52" s="279"/>
      <c r="ES52" s="279"/>
      <c r="ET52" s="279"/>
      <c r="EU52" s="279"/>
      <c r="EV52" s="279"/>
      <c r="EW52" s="279"/>
      <c r="EX52" s="279"/>
      <c r="EY52" s="279"/>
      <c r="EZ52" s="279"/>
      <c r="FA52" s="279"/>
      <c r="FB52" s="279"/>
      <c r="FC52" s="279"/>
      <c r="FD52" s="279"/>
      <c r="FE52" s="279"/>
      <c r="FF52" s="279"/>
      <c r="FG52" s="279"/>
      <c r="FH52" s="279"/>
      <c r="FI52" s="279"/>
      <c r="FJ52" s="279"/>
      <c r="FK52" s="279"/>
      <c r="FL52" s="279"/>
      <c r="FM52" s="279"/>
      <c r="FN52" s="279"/>
      <c r="FO52" s="279"/>
      <c r="FP52" s="279"/>
      <c r="FQ52" s="279"/>
      <c r="FR52" s="279"/>
      <c r="FS52" s="279"/>
      <c r="FT52" s="279"/>
      <c r="FU52" s="279"/>
      <c r="FV52" s="279"/>
      <c r="FW52" s="279"/>
      <c r="FX52" s="279"/>
      <c r="FY52" s="279"/>
      <c r="FZ52" s="279"/>
      <c r="GA52" s="279"/>
      <c r="GB52" s="279"/>
      <c r="GC52" s="279"/>
      <c r="GD52" s="279"/>
      <c r="GE52" s="279"/>
      <c r="GF52" s="279"/>
      <c r="GG52" s="279"/>
      <c r="GH52" s="279"/>
      <c r="GI52" s="279"/>
      <c r="GJ52" s="279"/>
      <c r="GK52" s="279"/>
      <c r="GL52" s="279"/>
      <c r="GM52" s="279"/>
      <c r="GN52" s="279"/>
      <c r="GO52" s="279"/>
      <c r="GP52" s="279"/>
      <c r="GQ52" s="279"/>
      <c r="GR52" s="279"/>
      <c r="GS52" s="279"/>
      <c r="GT52" s="279"/>
      <c r="GU52" s="279"/>
      <c r="GV52" s="279"/>
      <c r="GW52" s="279"/>
      <c r="GX52" s="279"/>
      <c r="GY52" s="279"/>
      <c r="GZ52" s="279"/>
      <c r="HA52" s="279"/>
      <c r="HB52" s="279"/>
      <c r="HC52" s="279"/>
      <c r="HD52" s="279"/>
      <c r="HE52" s="279"/>
      <c r="HF52" s="279"/>
      <c r="HG52" s="279"/>
      <c r="HH52" s="279"/>
      <c r="HI52" s="279"/>
      <c r="HJ52" s="279"/>
      <c r="HK52" s="279"/>
      <c r="HL52" s="279"/>
      <c r="HM52" s="279"/>
    </row>
    <row r="53" spans="1:221" s="280" customFormat="1" x14ac:dyDescent="0.25">
      <c r="A53" s="427"/>
      <c r="E53" s="279"/>
      <c r="F53" s="279"/>
      <c r="G53" s="279"/>
      <c r="H53" s="279"/>
      <c r="I53" s="279"/>
      <c r="J53" s="279"/>
      <c r="K53" s="279"/>
      <c r="L53" s="281"/>
      <c r="M53" s="281"/>
      <c r="N53" s="281"/>
      <c r="O53" s="281"/>
      <c r="P53" s="281"/>
      <c r="Q53" s="288"/>
      <c r="R53" s="288"/>
      <c r="S53" s="282"/>
      <c r="T53" s="282"/>
      <c r="U53" s="282"/>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c r="EB53" s="279"/>
      <c r="EC53" s="279"/>
      <c r="ED53" s="279"/>
      <c r="EE53" s="279"/>
      <c r="EF53" s="279"/>
      <c r="EG53" s="279"/>
      <c r="EH53" s="279"/>
      <c r="EI53" s="279"/>
      <c r="EJ53" s="279"/>
      <c r="EK53" s="279"/>
      <c r="EL53" s="279"/>
      <c r="EM53" s="279"/>
      <c r="EN53" s="279"/>
      <c r="EO53" s="279"/>
      <c r="EP53" s="279"/>
      <c r="EQ53" s="279"/>
      <c r="ER53" s="279"/>
      <c r="ES53" s="279"/>
      <c r="ET53" s="279"/>
      <c r="EU53" s="279"/>
      <c r="EV53" s="279"/>
      <c r="EW53" s="279"/>
      <c r="EX53" s="279"/>
      <c r="EY53" s="279"/>
      <c r="EZ53" s="279"/>
      <c r="FA53" s="279"/>
      <c r="FB53" s="279"/>
      <c r="FC53" s="279"/>
      <c r="FD53" s="279"/>
      <c r="FE53" s="279"/>
      <c r="FF53" s="279"/>
      <c r="FG53" s="279"/>
      <c r="FH53" s="279"/>
      <c r="FI53" s="279"/>
      <c r="FJ53" s="279"/>
      <c r="FK53" s="279"/>
      <c r="FL53" s="279"/>
      <c r="FM53" s="279"/>
      <c r="FN53" s="279"/>
      <c r="FO53" s="279"/>
      <c r="FP53" s="279"/>
      <c r="FQ53" s="279"/>
      <c r="FR53" s="279"/>
      <c r="FS53" s="279"/>
      <c r="FT53" s="279"/>
      <c r="FU53" s="279"/>
      <c r="FV53" s="279"/>
      <c r="FW53" s="279"/>
      <c r="FX53" s="279"/>
      <c r="FY53" s="279"/>
      <c r="FZ53" s="279"/>
      <c r="GA53" s="279"/>
      <c r="GB53" s="279"/>
      <c r="GC53" s="279"/>
      <c r="GD53" s="279"/>
      <c r="GE53" s="279"/>
      <c r="GF53" s="279"/>
      <c r="GG53" s="279"/>
      <c r="GH53" s="279"/>
      <c r="GI53" s="279"/>
      <c r="GJ53" s="279"/>
      <c r="GK53" s="279"/>
      <c r="GL53" s="279"/>
      <c r="GM53" s="279"/>
      <c r="GN53" s="279"/>
      <c r="GO53" s="279"/>
      <c r="GP53" s="279"/>
      <c r="GQ53" s="279"/>
      <c r="GR53" s="279"/>
      <c r="GS53" s="279"/>
      <c r="GT53" s="279"/>
      <c r="GU53" s="279"/>
      <c r="GV53" s="279"/>
      <c r="GW53" s="279"/>
      <c r="GX53" s="279"/>
      <c r="GY53" s="279"/>
      <c r="GZ53" s="279"/>
      <c r="HA53" s="279"/>
      <c r="HB53" s="279"/>
      <c r="HC53" s="279"/>
      <c r="HD53" s="279"/>
      <c r="HE53" s="279"/>
      <c r="HF53" s="279"/>
      <c r="HG53" s="279"/>
      <c r="HH53" s="279"/>
      <c r="HI53" s="279"/>
      <c r="HJ53" s="279"/>
      <c r="HK53" s="279"/>
      <c r="HL53" s="279"/>
      <c r="HM53" s="279"/>
    </row>
    <row r="54" spans="1:221" s="280" customFormat="1" x14ac:dyDescent="0.25">
      <c r="A54" s="427"/>
      <c r="E54" s="279"/>
      <c r="F54" s="279"/>
      <c r="G54" s="279"/>
      <c r="H54" s="279"/>
      <c r="I54" s="279"/>
      <c r="J54" s="279"/>
      <c r="K54" s="279"/>
      <c r="L54" s="281"/>
      <c r="M54" s="281"/>
      <c r="N54" s="281"/>
      <c r="O54" s="281"/>
      <c r="P54" s="281"/>
      <c r="Q54" s="288"/>
      <c r="R54" s="288"/>
      <c r="S54" s="282"/>
      <c r="T54" s="282"/>
      <c r="U54" s="282"/>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c r="CB54" s="279"/>
      <c r="CC54" s="279"/>
      <c r="CD54" s="279"/>
      <c r="CE54" s="279"/>
      <c r="CF54" s="279"/>
      <c r="CG54" s="279"/>
      <c r="CH54" s="279"/>
      <c r="CI54" s="279"/>
      <c r="CJ54" s="279"/>
      <c r="CK54" s="279"/>
      <c r="CL54" s="279"/>
      <c r="CM54" s="279"/>
      <c r="CN54" s="279"/>
      <c r="CO54" s="279"/>
      <c r="CP54" s="279"/>
      <c r="CQ54" s="279"/>
      <c r="CR54" s="279"/>
      <c r="CS54" s="279"/>
      <c r="CT54" s="279"/>
      <c r="CU54" s="279"/>
      <c r="CV54" s="279"/>
      <c r="CW54" s="279"/>
      <c r="CX54" s="279"/>
      <c r="CY54" s="279"/>
      <c r="CZ54" s="279"/>
      <c r="DA54" s="279"/>
      <c r="DB54" s="279"/>
      <c r="DC54" s="279"/>
      <c r="DD54" s="279"/>
      <c r="DE54" s="279"/>
      <c r="DF54" s="279"/>
      <c r="DG54" s="279"/>
      <c r="DH54" s="279"/>
      <c r="DI54" s="279"/>
      <c r="DJ54" s="279"/>
      <c r="DK54" s="279"/>
      <c r="DL54" s="279"/>
      <c r="DM54" s="279"/>
      <c r="DN54" s="279"/>
      <c r="DO54" s="279"/>
      <c r="DP54" s="279"/>
      <c r="DQ54" s="279"/>
      <c r="DR54" s="279"/>
      <c r="DS54" s="279"/>
      <c r="DT54" s="279"/>
      <c r="DU54" s="279"/>
      <c r="DV54" s="279"/>
      <c r="DW54" s="279"/>
      <c r="DX54" s="279"/>
      <c r="DY54" s="279"/>
      <c r="DZ54" s="279"/>
      <c r="EA54" s="279"/>
      <c r="EB54" s="279"/>
      <c r="EC54" s="279"/>
      <c r="ED54" s="279"/>
      <c r="EE54" s="279"/>
      <c r="EF54" s="279"/>
      <c r="EG54" s="279"/>
      <c r="EH54" s="279"/>
      <c r="EI54" s="279"/>
      <c r="EJ54" s="279"/>
      <c r="EK54" s="279"/>
      <c r="EL54" s="279"/>
      <c r="EM54" s="279"/>
      <c r="EN54" s="279"/>
      <c r="EO54" s="279"/>
      <c r="EP54" s="279"/>
      <c r="EQ54" s="279"/>
      <c r="ER54" s="279"/>
      <c r="ES54" s="279"/>
      <c r="ET54" s="279"/>
      <c r="EU54" s="279"/>
      <c r="EV54" s="279"/>
      <c r="EW54" s="279"/>
      <c r="EX54" s="279"/>
      <c r="EY54" s="279"/>
      <c r="EZ54" s="279"/>
      <c r="FA54" s="279"/>
      <c r="FB54" s="279"/>
      <c r="FC54" s="279"/>
      <c r="FD54" s="279"/>
      <c r="FE54" s="279"/>
      <c r="FF54" s="279"/>
      <c r="FG54" s="279"/>
      <c r="FH54" s="279"/>
      <c r="FI54" s="279"/>
      <c r="FJ54" s="279"/>
      <c r="FK54" s="279"/>
      <c r="FL54" s="279"/>
      <c r="FM54" s="279"/>
      <c r="FN54" s="279"/>
      <c r="FO54" s="279"/>
      <c r="FP54" s="279"/>
      <c r="FQ54" s="279"/>
      <c r="FR54" s="279"/>
      <c r="FS54" s="279"/>
      <c r="FT54" s="279"/>
      <c r="FU54" s="279"/>
      <c r="FV54" s="279"/>
      <c r="FW54" s="279"/>
      <c r="FX54" s="279"/>
      <c r="FY54" s="279"/>
      <c r="FZ54" s="279"/>
      <c r="GA54" s="279"/>
      <c r="GB54" s="279"/>
      <c r="GC54" s="279"/>
      <c r="GD54" s="279"/>
      <c r="GE54" s="279"/>
      <c r="GF54" s="279"/>
      <c r="GG54" s="279"/>
      <c r="GH54" s="279"/>
      <c r="GI54" s="279"/>
      <c r="GJ54" s="279"/>
      <c r="GK54" s="279"/>
      <c r="GL54" s="279"/>
      <c r="GM54" s="279"/>
      <c r="GN54" s="279"/>
      <c r="GO54" s="279"/>
      <c r="GP54" s="279"/>
      <c r="GQ54" s="279"/>
      <c r="GR54" s="279"/>
      <c r="GS54" s="279"/>
      <c r="GT54" s="279"/>
      <c r="GU54" s="279"/>
      <c r="GV54" s="279"/>
      <c r="GW54" s="279"/>
      <c r="GX54" s="279"/>
      <c r="GY54" s="279"/>
      <c r="GZ54" s="279"/>
      <c r="HA54" s="279"/>
      <c r="HB54" s="279"/>
      <c r="HC54" s="279"/>
      <c r="HD54" s="279"/>
      <c r="HE54" s="279"/>
      <c r="HF54" s="279"/>
      <c r="HG54" s="279"/>
      <c r="HH54" s="279"/>
      <c r="HI54" s="279"/>
      <c r="HJ54" s="279"/>
      <c r="HK54" s="279"/>
      <c r="HL54" s="279"/>
      <c r="HM54" s="279"/>
    </row>
    <row r="55" spans="1:221" s="280" customFormat="1" x14ac:dyDescent="0.25">
      <c r="A55" s="427"/>
      <c r="E55" s="279"/>
      <c r="F55" s="279"/>
      <c r="G55" s="279"/>
      <c r="H55" s="279"/>
      <c r="I55" s="279"/>
      <c r="J55" s="279"/>
      <c r="K55" s="279"/>
      <c r="L55" s="281"/>
      <c r="M55" s="281"/>
      <c r="N55" s="281"/>
      <c r="O55" s="281"/>
      <c r="P55" s="281"/>
      <c r="Q55" s="288"/>
      <c r="R55" s="288"/>
      <c r="S55" s="282"/>
      <c r="T55" s="282"/>
      <c r="U55" s="282"/>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279"/>
      <c r="DJ55" s="279"/>
      <c r="DK55" s="279"/>
      <c r="DL55" s="279"/>
      <c r="DM55" s="279"/>
      <c r="DN55" s="279"/>
      <c r="DO55" s="279"/>
      <c r="DP55" s="279"/>
      <c r="DQ55" s="279"/>
      <c r="DR55" s="279"/>
      <c r="DS55" s="279"/>
      <c r="DT55" s="279"/>
      <c r="DU55" s="279"/>
      <c r="DV55" s="279"/>
      <c r="DW55" s="279"/>
      <c r="DX55" s="279"/>
      <c r="DY55" s="279"/>
      <c r="DZ55" s="279"/>
      <c r="EA55" s="279"/>
      <c r="EB55" s="279"/>
      <c r="EC55" s="279"/>
      <c r="ED55" s="279"/>
      <c r="EE55" s="279"/>
      <c r="EF55" s="279"/>
      <c r="EG55" s="279"/>
      <c r="EH55" s="279"/>
      <c r="EI55" s="279"/>
      <c r="EJ55" s="279"/>
      <c r="EK55" s="279"/>
      <c r="EL55" s="279"/>
      <c r="EM55" s="279"/>
      <c r="EN55" s="279"/>
      <c r="EO55" s="279"/>
      <c r="EP55" s="279"/>
      <c r="EQ55" s="279"/>
      <c r="ER55" s="279"/>
      <c r="ES55" s="279"/>
      <c r="ET55" s="279"/>
      <c r="EU55" s="279"/>
      <c r="EV55" s="279"/>
      <c r="EW55" s="279"/>
      <c r="EX55" s="279"/>
      <c r="EY55" s="279"/>
      <c r="EZ55" s="279"/>
      <c r="FA55" s="279"/>
      <c r="FB55" s="279"/>
      <c r="FC55" s="279"/>
      <c r="FD55" s="279"/>
      <c r="FE55" s="279"/>
      <c r="FF55" s="279"/>
      <c r="FG55" s="279"/>
      <c r="FH55" s="279"/>
      <c r="FI55" s="279"/>
      <c r="FJ55" s="279"/>
      <c r="FK55" s="279"/>
      <c r="FL55" s="279"/>
      <c r="FM55" s="279"/>
      <c r="FN55" s="279"/>
      <c r="FO55" s="279"/>
      <c r="FP55" s="279"/>
      <c r="FQ55" s="279"/>
      <c r="FR55" s="279"/>
      <c r="FS55" s="279"/>
      <c r="FT55" s="279"/>
      <c r="FU55" s="279"/>
      <c r="FV55" s="279"/>
      <c r="FW55" s="279"/>
      <c r="FX55" s="279"/>
      <c r="FY55" s="279"/>
      <c r="FZ55" s="279"/>
      <c r="GA55" s="279"/>
      <c r="GB55" s="279"/>
      <c r="GC55" s="279"/>
      <c r="GD55" s="279"/>
      <c r="GE55" s="279"/>
      <c r="GF55" s="279"/>
      <c r="GG55" s="279"/>
      <c r="GH55" s="279"/>
      <c r="GI55" s="279"/>
      <c r="GJ55" s="279"/>
      <c r="GK55" s="279"/>
      <c r="GL55" s="279"/>
      <c r="GM55" s="279"/>
      <c r="GN55" s="279"/>
      <c r="GO55" s="279"/>
      <c r="GP55" s="279"/>
      <c r="GQ55" s="279"/>
      <c r="GR55" s="279"/>
      <c r="GS55" s="279"/>
      <c r="GT55" s="279"/>
      <c r="GU55" s="279"/>
      <c r="GV55" s="279"/>
      <c r="GW55" s="279"/>
      <c r="GX55" s="279"/>
      <c r="GY55" s="279"/>
      <c r="GZ55" s="279"/>
      <c r="HA55" s="279"/>
      <c r="HB55" s="279"/>
      <c r="HC55" s="279"/>
      <c r="HD55" s="279"/>
      <c r="HE55" s="279"/>
      <c r="HF55" s="279"/>
      <c r="HG55" s="279"/>
      <c r="HH55" s="279"/>
      <c r="HI55" s="279"/>
      <c r="HJ55" s="279"/>
      <c r="HK55" s="279"/>
      <c r="HL55" s="279"/>
      <c r="HM55" s="279"/>
    </row>
    <row r="56" spans="1:221" s="280" customFormat="1" x14ac:dyDescent="0.25">
      <c r="A56" s="427"/>
      <c r="E56" s="279"/>
      <c r="F56" s="279"/>
      <c r="G56" s="279"/>
      <c r="H56" s="279"/>
      <c r="I56" s="279"/>
      <c r="J56" s="279"/>
      <c r="K56" s="279"/>
      <c r="L56" s="281"/>
      <c r="M56" s="281"/>
      <c r="N56" s="281"/>
      <c r="O56" s="281"/>
      <c r="P56" s="281"/>
      <c r="Q56" s="288"/>
      <c r="R56" s="288"/>
      <c r="S56" s="282"/>
      <c r="T56" s="282"/>
      <c r="U56" s="282"/>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c r="CB56" s="279"/>
      <c r="CC56" s="279"/>
      <c r="CD56" s="279"/>
      <c r="CE56" s="279"/>
      <c r="CF56" s="279"/>
      <c r="CG56" s="279"/>
      <c r="CH56" s="279"/>
      <c r="CI56" s="279"/>
      <c r="CJ56" s="279"/>
      <c r="CK56" s="279"/>
      <c r="CL56" s="279"/>
      <c r="CM56" s="279"/>
      <c r="CN56" s="279"/>
      <c r="CO56" s="279"/>
      <c r="CP56" s="279"/>
      <c r="CQ56" s="279"/>
      <c r="CR56" s="279"/>
      <c r="CS56" s="279"/>
      <c r="CT56" s="279"/>
      <c r="CU56" s="279"/>
      <c r="CV56" s="279"/>
      <c r="CW56" s="279"/>
      <c r="CX56" s="279"/>
      <c r="CY56" s="279"/>
      <c r="CZ56" s="279"/>
      <c r="DA56" s="279"/>
      <c r="DB56" s="279"/>
      <c r="DC56" s="279"/>
      <c r="DD56" s="279"/>
      <c r="DE56" s="279"/>
      <c r="DF56" s="279"/>
      <c r="DG56" s="279"/>
      <c r="DH56" s="279"/>
      <c r="DI56" s="279"/>
      <c r="DJ56" s="279"/>
      <c r="DK56" s="279"/>
      <c r="DL56" s="279"/>
      <c r="DM56" s="279"/>
      <c r="DN56" s="279"/>
      <c r="DO56" s="279"/>
      <c r="DP56" s="279"/>
      <c r="DQ56" s="279"/>
      <c r="DR56" s="279"/>
      <c r="DS56" s="279"/>
      <c r="DT56" s="279"/>
      <c r="DU56" s="279"/>
      <c r="DV56" s="279"/>
      <c r="DW56" s="279"/>
      <c r="DX56" s="279"/>
      <c r="DY56" s="279"/>
      <c r="DZ56" s="279"/>
      <c r="EA56" s="279"/>
      <c r="EB56" s="279"/>
      <c r="EC56" s="279"/>
      <c r="ED56" s="279"/>
      <c r="EE56" s="279"/>
      <c r="EF56" s="279"/>
      <c r="EG56" s="279"/>
      <c r="EH56" s="279"/>
      <c r="EI56" s="279"/>
      <c r="EJ56" s="279"/>
      <c r="EK56" s="279"/>
      <c r="EL56" s="279"/>
      <c r="EM56" s="279"/>
      <c r="EN56" s="279"/>
      <c r="EO56" s="279"/>
      <c r="EP56" s="279"/>
      <c r="EQ56" s="279"/>
      <c r="ER56" s="279"/>
      <c r="ES56" s="279"/>
      <c r="ET56" s="279"/>
      <c r="EU56" s="279"/>
      <c r="EV56" s="279"/>
      <c r="EW56" s="279"/>
      <c r="EX56" s="279"/>
      <c r="EY56" s="279"/>
      <c r="EZ56" s="279"/>
      <c r="FA56" s="279"/>
      <c r="FB56" s="279"/>
      <c r="FC56" s="279"/>
      <c r="FD56" s="279"/>
      <c r="FE56" s="279"/>
      <c r="FF56" s="279"/>
      <c r="FG56" s="279"/>
      <c r="FH56" s="279"/>
      <c r="FI56" s="279"/>
      <c r="FJ56" s="279"/>
      <c r="FK56" s="279"/>
      <c r="FL56" s="279"/>
      <c r="FM56" s="279"/>
      <c r="FN56" s="279"/>
      <c r="FO56" s="279"/>
      <c r="FP56" s="279"/>
      <c r="FQ56" s="279"/>
      <c r="FR56" s="279"/>
      <c r="FS56" s="279"/>
      <c r="FT56" s="279"/>
      <c r="FU56" s="279"/>
      <c r="FV56" s="279"/>
      <c r="FW56" s="279"/>
      <c r="FX56" s="279"/>
      <c r="FY56" s="279"/>
      <c r="FZ56" s="279"/>
      <c r="GA56" s="279"/>
      <c r="GB56" s="279"/>
      <c r="GC56" s="279"/>
      <c r="GD56" s="279"/>
      <c r="GE56" s="279"/>
      <c r="GF56" s="279"/>
      <c r="GG56" s="279"/>
      <c r="GH56" s="279"/>
      <c r="GI56" s="279"/>
      <c r="GJ56" s="279"/>
      <c r="GK56" s="279"/>
      <c r="GL56" s="279"/>
      <c r="GM56" s="279"/>
      <c r="GN56" s="279"/>
      <c r="GO56" s="279"/>
      <c r="GP56" s="279"/>
      <c r="GQ56" s="279"/>
      <c r="GR56" s="279"/>
      <c r="GS56" s="279"/>
      <c r="GT56" s="279"/>
      <c r="GU56" s="279"/>
      <c r="GV56" s="279"/>
      <c r="GW56" s="279"/>
      <c r="GX56" s="279"/>
      <c r="GY56" s="279"/>
      <c r="GZ56" s="279"/>
      <c r="HA56" s="279"/>
      <c r="HB56" s="279"/>
      <c r="HC56" s="279"/>
      <c r="HD56" s="279"/>
      <c r="HE56" s="279"/>
      <c r="HF56" s="279"/>
      <c r="HG56" s="279"/>
      <c r="HH56" s="279"/>
      <c r="HI56" s="279"/>
      <c r="HJ56" s="279"/>
      <c r="HK56" s="279"/>
      <c r="HL56" s="279"/>
      <c r="HM56" s="279"/>
    </row>
    <row r="57" spans="1:221" s="280" customFormat="1" x14ac:dyDescent="0.25">
      <c r="A57" s="427"/>
      <c r="E57" s="279"/>
      <c r="F57" s="279"/>
      <c r="G57" s="279"/>
      <c r="H57" s="279"/>
      <c r="I57" s="279"/>
      <c r="J57" s="279"/>
      <c r="K57" s="279"/>
      <c r="L57" s="281"/>
      <c r="M57" s="281"/>
      <c r="N57" s="281"/>
      <c r="O57" s="281"/>
      <c r="P57" s="281"/>
      <c r="Q57" s="288"/>
      <c r="R57" s="288"/>
      <c r="S57" s="282"/>
      <c r="T57" s="282"/>
      <c r="U57" s="282"/>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c r="EB57" s="279"/>
      <c r="EC57" s="279"/>
      <c r="ED57" s="279"/>
      <c r="EE57" s="279"/>
      <c r="EF57" s="279"/>
      <c r="EG57" s="279"/>
      <c r="EH57" s="279"/>
      <c r="EI57" s="279"/>
      <c r="EJ57" s="279"/>
      <c r="EK57" s="279"/>
      <c r="EL57" s="279"/>
      <c r="EM57" s="279"/>
      <c r="EN57" s="279"/>
      <c r="EO57" s="279"/>
      <c r="EP57" s="279"/>
      <c r="EQ57" s="279"/>
      <c r="ER57" s="279"/>
      <c r="ES57" s="279"/>
      <c r="ET57" s="279"/>
      <c r="EU57" s="279"/>
      <c r="EV57" s="279"/>
      <c r="EW57" s="279"/>
      <c r="EX57" s="279"/>
      <c r="EY57" s="279"/>
      <c r="EZ57" s="279"/>
      <c r="FA57" s="279"/>
      <c r="FB57" s="279"/>
      <c r="FC57" s="279"/>
      <c r="FD57" s="279"/>
      <c r="FE57" s="279"/>
      <c r="FF57" s="279"/>
      <c r="FG57" s="279"/>
      <c r="FH57" s="279"/>
      <c r="FI57" s="279"/>
      <c r="FJ57" s="279"/>
      <c r="FK57" s="279"/>
      <c r="FL57" s="279"/>
      <c r="FM57" s="279"/>
      <c r="FN57" s="279"/>
      <c r="FO57" s="279"/>
      <c r="FP57" s="279"/>
      <c r="FQ57" s="279"/>
      <c r="FR57" s="279"/>
      <c r="FS57" s="279"/>
      <c r="FT57" s="279"/>
      <c r="FU57" s="279"/>
      <c r="FV57" s="279"/>
      <c r="FW57" s="279"/>
      <c r="FX57" s="279"/>
      <c r="FY57" s="279"/>
      <c r="FZ57" s="279"/>
      <c r="GA57" s="279"/>
      <c r="GB57" s="279"/>
      <c r="GC57" s="279"/>
      <c r="GD57" s="279"/>
      <c r="GE57" s="279"/>
      <c r="GF57" s="279"/>
      <c r="GG57" s="279"/>
      <c r="GH57" s="279"/>
      <c r="GI57" s="279"/>
      <c r="GJ57" s="279"/>
      <c r="GK57" s="279"/>
      <c r="GL57" s="279"/>
      <c r="GM57" s="279"/>
      <c r="GN57" s="279"/>
      <c r="GO57" s="279"/>
      <c r="GP57" s="279"/>
      <c r="GQ57" s="279"/>
      <c r="GR57" s="279"/>
      <c r="GS57" s="279"/>
      <c r="GT57" s="279"/>
      <c r="GU57" s="279"/>
      <c r="GV57" s="279"/>
      <c r="GW57" s="279"/>
      <c r="GX57" s="279"/>
      <c r="GY57" s="279"/>
      <c r="GZ57" s="279"/>
      <c r="HA57" s="279"/>
      <c r="HB57" s="279"/>
      <c r="HC57" s="279"/>
      <c r="HD57" s="279"/>
      <c r="HE57" s="279"/>
      <c r="HF57" s="279"/>
      <c r="HG57" s="279"/>
      <c r="HH57" s="279"/>
      <c r="HI57" s="279"/>
      <c r="HJ57" s="279"/>
      <c r="HK57" s="279"/>
      <c r="HL57" s="279"/>
      <c r="HM57" s="279"/>
    </row>
    <row r="58" spans="1:221" s="280" customFormat="1" x14ac:dyDescent="0.25">
      <c r="A58" s="427"/>
      <c r="E58" s="279"/>
      <c r="F58" s="279"/>
      <c r="G58" s="279"/>
      <c r="H58" s="279"/>
      <c r="I58" s="279"/>
      <c r="J58" s="279"/>
      <c r="K58" s="279"/>
      <c r="L58" s="281"/>
      <c r="M58" s="281"/>
      <c r="N58" s="281"/>
      <c r="O58" s="281"/>
      <c r="P58" s="281"/>
      <c r="Q58" s="288"/>
      <c r="R58" s="288"/>
      <c r="S58" s="282"/>
      <c r="T58" s="282"/>
      <c r="U58" s="282"/>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c r="CY58" s="279"/>
      <c r="CZ58" s="279"/>
      <c r="DA58" s="279"/>
      <c r="DB58" s="279"/>
      <c r="DC58" s="279"/>
      <c r="DD58" s="279"/>
      <c r="DE58" s="279"/>
      <c r="DF58" s="279"/>
      <c r="DG58" s="279"/>
      <c r="DH58" s="279"/>
      <c r="DI58" s="279"/>
      <c r="DJ58" s="279"/>
      <c r="DK58" s="279"/>
      <c r="DL58" s="279"/>
      <c r="DM58" s="279"/>
      <c r="DN58" s="279"/>
      <c r="DO58" s="279"/>
      <c r="DP58" s="279"/>
      <c r="DQ58" s="279"/>
      <c r="DR58" s="279"/>
      <c r="DS58" s="279"/>
      <c r="DT58" s="279"/>
      <c r="DU58" s="279"/>
      <c r="DV58" s="279"/>
      <c r="DW58" s="279"/>
      <c r="DX58" s="279"/>
      <c r="DY58" s="279"/>
      <c r="DZ58" s="279"/>
      <c r="EA58" s="279"/>
      <c r="EB58" s="279"/>
      <c r="EC58" s="279"/>
      <c r="ED58" s="279"/>
      <c r="EE58" s="279"/>
      <c r="EF58" s="279"/>
      <c r="EG58" s="279"/>
      <c r="EH58" s="279"/>
      <c r="EI58" s="279"/>
      <c r="EJ58" s="279"/>
      <c r="EK58" s="279"/>
      <c r="EL58" s="279"/>
      <c r="EM58" s="279"/>
      <c r="EN58" s="279"/>
      <c r="EO58" s="279"/>
      <c r="EP58" s="279"/>
      <c r="EQ58" s="279"/>
      <c r="ER58" s="279"/>
      <c r="ES58" s="279"/>
      <c r="ET58" s="279"/>
      <c r="EU58" s="279"/>
      <c r="EV58" s="279"/>
      <c r="EW58" s="279"/>
      <c r="EX58" s="279"/>
      <c r="EY58" s="279"/>
      <c r="EZ58" s="279"/>
      <c r="FA58" s="279"/>
      <c r="FB58" s="279"/>
      <c r="FC58" s="279"/>
      <c r="FD58" s="279"/>
      <c r="FE58" s="279"/>
      <c r="FF58" s="279"/>
      <c r="FG58" s="279"/>
      <c r="FH58" s="279"/>
      <c r="FI58" s="279"/>
      <c r="FJ58" s="279"/>
      <c r="FK58" s="279"/>
      <c r="FL58" s="279"/>
      <c r="FM58" s="279"/>
      <c r="FN58" s="279"/>
      <c r="FO58" s="279"/>
      <c r="FP58" s="279"/>
      <c r="FQ58" s="279"/>
      <c r="FR58" s="279"/>
      <c r="FS58" s="279"/>
      <c r="FT58" s="279"/>
      <c r="FU58" s="279"/>
      <c r="FV58" s="279"/>
      <c r="FW58" s="279"/>
      <c r="FX58" s="279"/>
      <c r="FY58" s="279"/>
      <c r="FZ58" s="279"/>
      <c r="GA58" s="279"/>
      <c r="GB58" s="279"/>
      <c r="GC58" s="279"/>
      <c r="GD58" s="279"/>
      <c r="GE58" s="279"/>
      <c r="GF58" s="279"/>
      <c r="GG58" s="279"/>
      <c r="GH58" s="279"/>
      <c r="GI58" s="279"/>
      <c r="GJ58" s="279"/>
      <c r="GK58" s="279"/>
      <c r="GL58" s="279"/>
      <c r="GM58" s="279"/>
      <c r="GN58" s="279"/>
      <c r="GO58" s="279"/>
      <c r="GP58" s="279"/>
      <c r="GQ58" s="279"/>
      <c r="GR58" s="279"/>
      <c r="GS58" s="279"/>
      <c r="GT58" s="279"/>
      <c r="GU58" s="279"/>
      <c r="GV58" s="279"/>
      <c r="GW58" s="279"/>
      <c r="GX58" s="279"/>
      <c r="GY58" s="279"/>
      <c r="GZ58" s="279"/>
      <c r="HA58" s="279"/>
      <c r="HB58" s="279"/>
      <c r="HC58" s="279"/>
      <c r="HD58" s="279"/>
      <c r="HE58" s="279"/>
      <c r="HF58" s="279"/>
      <c r="HG58" s="279"/>
      <c r="HH58" s="279"/>
      <c r="HI58" s="279"/>
      <c r="HJ58" s="279"/>
      <c r="HK58" s="279"/>
      <c r="HL58" s="279"/>
      <c r="HM58" s="279"/>
    </row>
    <row r="59" spans="1:221" s="280" customFormat="1" x14ac:dyDescent="0.25">
      <c r="A59" s="427"/>
      <c r="E59" s="279"/>
      <c r="F59" s="279"/>
      <c r="G59" s="279"/>
      <c r="H59" s="279"/>
      <c r="I59" s="279"/>
      <c r="J59" s="279"/>
      <c r="K59" s="279"/>
      <c r="L59" s="281"/>
      <c r="M59" s="281"/>
      <c r="N59" s="281"/>
      <c r="O59" s="281"/>
      <c r="P59" s="281"/>
      <c r="Q59" s="288"/>
      <c r="R59" s="288"/>
      <c r="S59" s="282"/>
      <c r="T59" s="282"/>
      <c r="U59" s="282"/>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9"/>
      <c r="CZ59" s="279"/>
      <c r="DA59" s="279"/>
      <c r="DB59" s="279"/>
      <c r="DC59" s="279"/>
      <c r="DD59" s="279"/>
      <c r="DE59" s="279"/>
      <c r="DF59" s="279"/>
      <c r="DG59" s="279"/>
      <c r="DH59" s="279"/>
      <c r="DI59" s="279"/>
      <c r="DJ59" s="279"/>
      <c r="DK59" s="279"/>
      <c r="DL59" s="279"/>
      <c r="DM59" s="279"/>
      <c r="DN59" s="279"/>
      <c r="DO59" s="279"/>
      <c r="DP59" s="279"/>
      <c r="DQ59" s="279"/>
      <c r="DR59" s="279"/>
      <c r="DS59" s="279"/>
      <c r="DT59" s="279"/>
      <c r="DU59" s="279"/>
      <c r="DV59" s="279"/>
      <c r="DW59" s="279"/>
      <c r="DX59" s="279"/>
      <c r="DY59" s="279"/>
      <c r="DZ59" s="279"/>
      <c r="EA59" s="279"/>
      <c r="EB59" s="279"/>
      <c r="EC59" s="279"/>
      <c r="ED59" s="279"/>
      <c r="EE59" s="279"/>
      <c r="EF59" s="279"/>
      <c r="EG59" s="279"/>
      <c r="EH59" s="279"/>
      <c r="EI59" s="279"/>
      <c r="EJ59" s="279"/>
      <c r="EK59" s="279"/>
      <c r="EL59" s="279"/>
      <c r="EM59" s="279"/>
      <c r="EN59" s="279"/>
      <c r="EO59" s="279"/>
      <c r="EP59" s="279"/>
      <c r="EQ59" s="279"/>
      <c r="ER59" s="279"/>
      <c r="ES59" s="279"/>
      <c r="ET59" s="279"/>
      <c r="EU59" s="279"/>
      <c r="EV59" s="279"/>
      <c r="EW59" s="279"/>
      <c r="EX59" s="279"/>
      <c r="EY59" s="279"/>
      <c r="EZ59" s="279"/>
      <c r="FA59" s="279"/>
      <c r="FB59" s="279"/>
      <c r="FC59" s="279"/>
      <c r="FD59" s="279"/>
      <c r="FE59" s="279"/>
      <c r="FF59" s="279"/>
      <c r="FG59" s="279"/>
      <c r="FH59" s="279"/>
      <c r="FI59" s="279"/>
      <c r="FJ59" s="279"/>
      <c r="FK59" s="279"/>
      <c r="FL59" s="279"/>
      <c r="FM59" s="279"/>
      <c r="FN59" s="279"/>
      <c r="FO59" s="279"/>
      <c r="FP59" s="279"/>
      <c r="FQ59" s="279"/>
      <c r="FR59" s="279"/>
      <c r="FS59" s="279"/>
      <c r="FT59" s="279"/>
      <c r="FU59" s="279"/>
      <c r="FV59" s="279"/>
      <c r="FW59" s="279"/>
      <c r="FX59" s="279"/>
      <c r="FY59" s="279"/>
      <c r="FZ59" s="279"/>
      <c r="GA59" s="279"/>
      <c r="GB59" s="279"/>
      <c r="GC59" s="279"/>
      <c r="GD59" s="279"/>
      <c r="GE59" s="279"/>
      <c r="GF59" s="279"/>
      <c r="GG59" s="279"/>
      <c r="GH59" s="279"/>
      <c r="GI59" s="279"/>
      <c r="GJ59" s="279"/>
      <c r="GK59" s="279"/>
      <c r="GL59" s="279"/>
      <c r="GM59" s="279"/>
      <c r="GN59" s="279"/>
      <c r="GO59" s="279"/>
      <c r="GP59" s="279"/>
      <c r="GQ59" s="279"/>
      <c r="GR59" s="279"/>
      <c r="GS59" s="279"/>
      <c r="GT59" s="279"/>
      <c r="GU59" s="279"/>
      <c r="GV59" s="279"/>
      <c r="GW59" s="279"/>
      <c r="GX59" s="279"/>
      <c r="GY59" s="279"/>
      <c r="GZ59" s="279"/>
      <c r="HA59" s="279"/>
      <c r="HB59" s="279"/>
      <c r="HC59" s="279"/>
      <c r="HD59" s="279"/>
      <c r="HE59" s="279"/>
      <c r="HF59" s="279"/>
      <c r="HG59" s="279"/>
      <c r="HH59" s="279"/>
      <c r="HI59" s="279"/>
      <c r="HJ59" s="279"/>
      <c r="HK59" s="279"/>
      <c r="HL59" s="279"/>
      <c r="HM59" s="279"/>
    </row>
    <row r="60" spans="1:221" s="280" customFormat="1" x14ac:dyDescent="0.25">
      <c r="A60" s="427"/>
      <c r="E60" s="279"/>
      <c r="F60" s="279"/>
      <c r="G60" s="279"/>
      <c r="H60" s="279"/>
      <c r="I60" s="279"/>
      <c r="J60" s="279"/>
      <c r="K60" s="279"/>
      <c r="L60" s="281"/>
      <c r="M60" s="281"/>
      <c r="N60" s="281"/>
      <c r="O60" s="281"/>
      <c r="P60" s="281"/>
      <c r="Q60" s="288"/>
      <c r="R60" s="288"/>
      <c r="S60" s="282"/>
      <c r="T60" s="282"/>
      <c r="U60" s="282"/>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79"/>
      <c r="BS60" s="279"/>
      <c r="BT60" s="279"/>
      <c r="BU60" s="279"/>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279"/>
      <c r="CS60" s="279"/>
      <c r="CT60" s="279"/>
      <c r="CU60" s="279"/>
      <c r="CV60" s="279"/>
      <c r="CW60" s="279"/>
      <c r="CX60" s="279"/>
      <c r="CY60" s="279"/>
      <c r="CZ60" s="279"/>
      <c r="DA60" s="279"/>
      <c r="DB60" s="279"/>
      <c r="DC60" s="279"/>
      <c r="DD60" s="279"/>
      <c r="DE60" s="279"/>
      <c r="DF60" s="279"/>
      <c r="DG60" s="279"/>
      <c r="DH60" s="279"/>
      <c r="DI60" s="279"/>
      <c r="DJ60" s="279"/>
      <c r="DK60" s="279"/>
      <c r="DL60" s="279"/>
      <c r="DM60" s="279"/>
      <c r="DN60" s="279"/>
      <c r="DO60" s="279"/>
      <c r="DP60" s="279"/>
      <c r="DQ60" s="279"/>
      <c r="DR60" s="279"/>
      <c r="DS60" s="279"/>
      <c r="DT60" s="279"/>
      <c r="DU60" s="279"/>
      <c r="DV60" s="279"/>
      <c r="DW60" s="279"/>
      <c r="DX60" s="279"/>
      <c r="DY60" s="279"/>
      <c r="DZ60" s="279"/>
      <c r="EA60" s="279"/>
      <c r="EB60" s="279"/>
      <c r="EC60" s="279"/>
      <c r="ED60" s="279"/>
      <c r="EE60" s="279"/>
      <c r="EF60" s="279"/>
      <c r="EG60" s="279"/>
      <c r="EH60" s="279"/>
      <c r="EI60" s="279"/>
      <c r="EJ60" s="279"/>
      <c r="EK60" s="279"/>
      <c r="EL60" s="279"/>
      <c r="EM60" s="279"/>
      <c r="EN60" s="279"/>
      <c r="EO60" s="279"/>
      <c r="EP60" s="279"/>
      <c r="EQ60" s="279"/>
      <c r="ER60" s="279"/>
      <c r="ES60" s="279"/>
      <c r="ET60" s="279"/>
      <c r="EU60" s="279"/>
      <c r="EV60" s="279"/>
      <c r="EW60" s="279"/>
      <c r="EX60" s="279"/>
      <c r="EY60" s="279"/>
      <c r="EZ60" s="279"/>
      <c r="FA60" s="279"/>
      <c r="FB60" s="279"/>
      <c r="FC60" s="279"/>
      <c r="FD60" s="279"/>
      <c r="FE60" s="279"/>
      <c r="FF60" s="279"/>
      <c r="FG60" s="279"/>
      <c r="FH60" s="279"/>
      <c r="FI60" s="279"/>
      <c r="FJ60" s="279"/>
      <c r="FK60" s="279"/>
      <c r="FL60" s="279"/>
      <c r="FM60" s="279"/>
      <c r="FN60" s="279"/>
      <c r="FO60" s="279"/>
      <c r="FP60" s="279"/>
      <c r="FQ60" s="279"/>
      <c r="FR60" s="279"/>
      <c r="FS60" s="279"/>
      <c r="FT60" s="279"/>
      <c r="FU60" s="279"/>
      <c r="FV60" s="279"/>
      <c r="FW60" s="279"/>
      <c r="FX60" s="279"/>
      <c r="FY60" s="279"/>
      <c r="FZ60" s="279"/>
      <c r="GA60" s="279"/>
      <c r="GB60" s="279"/>
      <c r="GC60" s="279"/>
      <c r="GD60" s="279"/>
      <c r="GE60" s="279"/>
      <c r="GF60" s="279"/>
      <c r="GG60" s="279"/>
      <c r="GH60" s="279"/>
      <c r="GI60" s="279"/>
      <c r="GJ60" s="279"/>
      <c r="GK60" s="279"/>
      <c r="GL60" s="279"/>
      <c r="GM60" s="279"/>
      <c r="GN60" s="279"/>
      <c r="GO60" s="279"/>
      <c r="GP60" s="279"/>
      <c r="GQ60" s="279"/>
      <c r="GR60" s="279"/>
      <c r="GS60" s="279"/>
      <c r="GT60" s="279"/>
      <c r="GU60" s="279"/>
      <c r="GV60" s="279"/>
      <c r="GW60" s="279"/>
      <c r="GX60" s="279"/>
      <c r="GY60" s="279"/>
      <c r="GZ60" s="279"/>
      <c r="HA60" s="279"/>
      <c r="HB60" s="279"/>
      <c r="HC60" s="279"/>
      <c r="HD60" s="279"/>
      <c r="HE60" s="279"/>
      <c r="HF60" s="279"/>
      <c r="HG60" s="279"/>
      <c r="HH60" s="279"/>
      <c r="HI60" s="279"/>
      <c r="HJ60" s="279"/>
      <c r="HK60" s="279"/>
      <c r="HL60" s="279"/>
      <c r="HM60" s="279"/>
    </row>
    <row r="61" spans="1:221" s="280" customFormat="1" x14ac:dyDescent="0.25">
      <c r="A61" s="427"/>
      <c r="E61" s="279"/>
      <c r="F61" s="279"/>
      <c r="G61" s="279"/>
      <c r="H61" s="279"/>
      <c r="I61" s="279"/>
      <c r="J61" s="279"/>
      <c r="K61" s="279"/>
      <c r="L61" s="281"/>
      <c r="M61" s="281"/>
      <c r="N61" s="281"/>
      <c r="O61" s="281"/>
      <c r="P61" s="281"/>
      <c r="Q61" s="288"/>
      <c r="R61" s="288"/>
      <c r="S61" s="282"/>
      <c r="T61" s="282"/>
      <c r="U61" s="282"/>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c r="DE61" s="279"/>
      <c r="DF61" s="279"/>
      <c r="DG61" s="279"/>
      <c r="DH61" s="279"/>
      <c r="DI61" s="279"/>
      <c r="DJ61" s="279"/>
      <c r="DK61" s="279"/>
      <c r="DL61" s="279"/>
      <c r="DM61" s="279"/>
      <c r="DN61" s="279"/>
      <c r="DO61" s="279"/>
      <c r="DP61" s="279"/>
      <c r="DQ61" s="279"/>
      <c r="DR61" s="279"/>
      <c r="DS61" s="279"/>
      <c r="DT61" s="279"/>
      <c r="DU61" s="279"/>
      <c r="DV61" s="279"/>
      <c r="DW61" s="279"/>
      <c r="DX61" s="279"/>
      <c r="DY61" s="279"/>
      <c r="DZ61" s="279"/>
      <c r="EA61" s="279"/>
      <c r="EB61" s="279"/>
      <c r="EC61" s="279"/>
      <c r="ED61" s="279"/>
      <c r="EE61" s="279"/>
      <c r="EF61" s="279"/>
      <c r="EG61" s="279"/>
      <c r="EH61" s="279"/>
      <c r="EI61" s="279"/>
      <c r="EJ61" s="279"/>
      <c r="EK61" s="279"/>
      <c r="EL61" s="279"/>
      <c r="EM61" s="279"/>
      <c r="EN61" s="279"/>
      <c r="EO61" s="279"/>
      <c r="EP61" s="279"/>
      <c r="EQ61" s="279"/>
      <c r="ER61" s="279"/>
      <c r="ES61" s="279"/>
      <c r="ET61" s="279"/>
      <c r="EU61" s="279"/>
      <c r="EV61" s="279"/>
      <c r="EW61" s="279"/>
      <c r="EX61" s="279"/>
      <c r="EY61" s="279"/>
      <c r="EZ61" s="279"/>
      <c r="FA61" s="279"/>
      <c r="FB61" s="279"/>
      <c r="FC61" s="279"/>
      <c r="FD61" s="279"/>
      <c r="FE61" s="279"/>
      <c r="FF61" s="279"/>
      <c r="FG61" s="279"/>
      <c r="FH61" s="279"/>
      <c r="FI61" s="279"/>
      <c r="FJ61" s="279"/>
      <c r="FK61" s="279"/>
      <c r="FL61" s="279"/>
      <c r="FM61" s="279"/>
      <c r="FN61" s="279"/>
      <c r="FO61" s="279"/>
      <c r="FP61" s="279"/>
      <c r="FQ61" s="279"/>
      <c r="FR61" s="279"/>
      <c r="FS61" s="279"/>
      <c r="FT61" s="279"/>
      <c r="FU61" s="279"/>
      <c r="FV61" s="279"/>
      <c r="FW61" s="279"/>
      <c r="FX61" s="279"/>
      <c r="FY61" s="279"/>
      <c r="FZ61" s="279"/>
      <c r="GA61" s="279"/>
      <c r="GB61" s="279"/>
      <c r="GC61" s="279"/>
      <c r="GD61" s="279"/>
      <c r="GE61" s="279"/>
      <c r="GF61" s="279"/>
      <c r="GG61" s="279"/>
      <c r="GH61" s="279"/>
      <c r="GI61" s="279"/>
      <c r="GJ61" s="279"/>
      <c r="GK61" s="279"/>
      <c r="GL61" s="279"/>
      <c r="GM61" s="279"/>
      <c r="GN61" s="279"/>
      <c r="GO61" s="279"/>
      <c r="GP61" s="279"/>
      <c r="GQ61" s="279"/>
      <c r="GR61" s="279"/>
      <c r="GS61" s="279"/>
      <c r="GT61" s="279"/>
      <c r="GU61" s="279"/>
      <c r="GV61" s="279"/>
      <c r="GW61" s="279"/>
      <c r="GX61" s="279"/>
      <c r="GY61" s="279"/>
      <c r="GZ61" s="279"/>
      <c r="HA61" s="279"/>
      <c r="HB61" s="279"/>
      <c r="HC61" s="279"/>
      <c r="HD61" s="279"/>
      <c r="HE61" s="279"/>
      <c r="HF61" s="279"/>
      <c r="HG61" s="279"/>
      <c r="HH61" s="279"/>
      <c r="HI61" s="279"/>
      <c r="HJ61" s="279"/>
      <c r="HK61" s="279"/>
      <c r="HL61" s="279"/>
      <c r="HM61" s="279"/>
    </row>
    <row r="62" spans="1:221" s="280" customFormat="1" x14ac:dyDescent="0.25">
      <c r="A62" s="427"/>
      <c r="E62" s="279"/>
      <c r="F62" s="279"/>
      <c r="G62" s="279"/>
      <c r="H62" s="279"/>
      <c r="I62" s="279"/>
      <c r="J62" s="279"/>
      <c r="K62" s="279"/>
      <c r="L62" s="281"/>
      <c r="M62" s="281"/>
      <c r="N62" s="281"/>
      <c r="O62" s="281"/>
      <c r="P62" s="281"/>
      <c r="Q62" s="288"/>
      <c r="R62" s="288"/>
      <c r="S62" s="282"/>
      <c r="T62" s="282"/>
      <c r="U62" s="282"/>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c r="CV62" s="279"/>
      <c r="CW62" s="279"/>
      <c r="CX62" s="279"/>
      <c r="CY62" s="279"/>
      <c r="CZ62" s="279"/>
      <c r="DA62" s="279"/>
      <c r="DB62" s="279"/>
      <c r="DC62" s="279"/>
      <c r="DD62" s="279"/>
      <c r="DE62" s="279"/>
      <c r="DF62" s="279"/>
      <c r="DG62" s="279"/>
      <c r="DH62" s="279"/>
      <c r="DI62" s="279"/>
      <c r="DJ62" s="279"/>
      <c r="DK62" s="279"/>
      <c r="DL62" s="279"/>
      <c r="DM62" s="279"/>
      <c r="DN62" s="279"/>
      <c r="DO62" s="279"/>
      <c r="DP62" s="279"/>
      <c r="DQ62" s="279"/>
      <c r="DR62" s="279"/>
      <c r="DS62" s="279"/>
      <c r="DT62" s="279"/>
      <c r="DU62" s="279"/>
      <c r="DV62" s="279"/>
      <c r="DW62" s="279"/>
      <c r="DX62" s="279"/>
      <c r="DY62" s="279"/>
      <c r="DZ62" s="279"/>
      <c r="EA62" s="279"/>
      <c r="EB62" s="279"/>
      <c r="EC62" s="279"/>
      <c r="ED62" s="279"/>
      <c r="EE62" s="279"/>
      <c r="EF62" s="279"/>
      <c r="EG62" s="279"/>
      <c r="EH62" s="279"/>
      <c r="EI62" s="279"/>
      <c r="EJ62" s="279"/>
      <c r="EK62" s="279"/>
      <c r="EL62" s="279"/>
      <c r="EM62" s="279"/>
      <c r="EN62" s="279"/>
      <c r="EO62" s="279"/>
      <c r="EP62" s="279"/>
      <c r="EQ62" s="279"/>
      <c r="ER62" s="279"/>
      <c r="ES62" s="279"/>
      <c r="ET62" s="279"/>
      <c r="EU62" s="279"/>
      <c r="EV62" s="279"/>
      <c r="EW62" s="279"/>
      <c r="EX62" s="279"/>
      <c r="EY62" s="279"/>
      <c r="EZ62" s="279"/>
      <c r="FA62" s="279"/>
      <c r="FB62" s="279"/>
      <c r="FC62" s="279"/>
      <c r="FD62" s="279"/>
      <c r="FE62" s="279"/>
      <c r="FF62" s="279"/>
      <c r="FG62" s="279"/>
      <c r="FH62" s="279"/>
      <c r="FI62" s="279"/>
      <c r="FJ62" s="279"/>
      <c r="FK62" s="279"/>
      <c r="FL62" s="279"/>
      <c r="FM62" s="279"/>
      <c r="FN62" s="279"/>
      <c r="FO62" s="279"/>
      <c r="FP62" s="279"/>
      <c r="FQ62" s="279"/>
      <c r="FR62" s="279"/>
      <c r="FS62" s="279"/>
      <c r="FT62" s="279"/>
      <c r="FU62" s="279"/>
      <c r="FV62" s="279"/>
      <c r="FW62" s="279"/>
      <c r="FX62" s="279"/>
      <c r="FY62" s="279"/>
      <c r="FZ62" s="279"/>
      <c r="GA62" s="279"/>
      <c r="GB62" s="279"/>
      <c r="GC62" s="279"/>
      <c r="GD62" s="279"/>
      <c r="GE62" s="279"/>
      <c r="GF62" s="279"/>
      <c r="GG62" s="279"/>
      <c r="GH62" s="279"/>
      <c r="GI62" s="279"/>
      <c r="GJ62" s="279"/>
      <c r="GK62" s="279"/>
      <c r="GL62" s="279"/>
      <c r="GM62" s="279"/>
      <c r="GN62" s="279"/>
      <c r="GO62" s="279"/>
      <c r="GP62" s="279"/>
      <c r="GQ62" s="279"/>
      <c r="GR62" s="279"/>
      <c r="GS62" s="279"/>
      <c r="GT62" s="279"/>
      <c r="GU62" s="279"/>
      <c r="GV62" s="279"/>
      <c r="GW62" s="279"/>
      <c r="GX62" s="279"/>
      <c r="GY62" s="279"/>
      <c r="GZ62" s="279"/>
      <c r="HA62" s="279"/>
      <c r="HB62" s="279"/>
      <c r="HC62" s="279"/>
      <c r="HD62" s="279"/>
      <c r="HE62" s="279"/>
      <c r="HF62" s="279"/>
      <c r="HG62" s="279"/>
      <c r="HH62" s="279"/>
      <c r="HI62" s="279"/>
      <c r="HJ62" s="279"/>
      <c r="HK62" s="279"/>
      <c r="HL62" s="279"/>
      <c r="HM62" s="279"/>
    </row>
    <row r="63" spans="1:221" s="280" customFormat="1" x14ac:dyDescent="0.25">
      <c r="A63" s="427"/>
      <c r="E63" s="279"/>
      <c r="F63" s="279"/>
      <c r="G63" s="279"/>
      <c r="H63" s="279"/>
      <c r="I63" s="279"/>
      <c r="J63" s="279"/>
      <c r="K63" s="279"/>
      <c r="L63" s="281"/>
      <c r="M63" s="281"/>
      <c r="N63" s="281"/>
      <c r="O63" s="281"/>
      <c r="P63" s="281"/>
      <c r="Q63" s="288"/>
      <c r="R63" s="288"/>
      <c r="S63" s="282"/>
      <c r="T63" s="282"/>
      <c r="U63" s="282"/>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c r="CV63" s="279"/>
      <c r="CW63" s="279"/>
      <c r="CX63" s="279"/>
      <c r="CY63" s="279"/>
      <c r="CZ63" s="279"/>
      <c r="DA63" s="279"/>
      <c r="DB63" s="279"/>
      <c r="DC63" s="279"/>
      <c r="DD63" s="279"/>
      <c r="DE63" s="279"/>
      <c r="DF63" s="279"/>
      <c r="DG63" s="279"/>
      <c r="DH63" s="279"/>
      <c r="DI63" s="279"/>
      <c r="DJ63" s="279"/>
      <c r="DK63" s="279"/>
      <c r="DL63" s="279"/>
      <c r="DM63" s="279"/>
      <c r="DN63" s="279"/>
      <c r="DO63" s="279"/>
      <c r="DP63" s="279"/>
      <c r="DQ63" s="279"/>
      <c r="DR63" s="279"/>
      <c r="DS63" s="279"/>
      <c r="DT63" s="279"/>
      <c r="DU63" s="279"/>
      <c r="DV63" s="279"/>
      <c r="DW63" s="279"/>
      <c r="DX63" s="279"/>
      <c r="DY63" s="279"/>
      <c r="DZ63" s="279"/>
      <c r="EA63" s="279"/>
      <c r="EB63" s="279"/>
      <c r="EC63" s="279"/>
      <c r="ED63" s="279"/>
      <c r="EE63" s="279"/>
      <c r="EF63" s="279"/>
      <c r="EG63" s="279"/>
      <c r="EH63" s="279"/>
      <c r="EI63" s="279"/>
      <c r="EJ63" s="279"/>
      <c r="EK63" s="279"/>
      <c r="EL63" s="279"/>
      <c r="EM63" s="279"/>
      <c r="EN63" s="279"/>
      <c r="EO63" s="279"/>
      <c r="EP63" s="279"/>
      <c r="EQ63" s="279"/>
      <c r="ER63" s="279"/>
      <c r="ES63" s="279"/>
      <c r="ET63" s="279"/>
      <c r="EU63" s="279"/>
      <c r="EV63" s="279"/>
      <c r="EW63" s="279"/>
      <c r="EX63" s="279"/>
      <c r="EY63" s="279"/>
      <c r="EZ63" s="279"/>
      <c r="FA63" s="279"/>
      <c r="FB63" s="279"/>
      <c r="FC63" s="279"/>
      <c r="FD63" s="279"/>
      <c r="FE63" s="279"/>
      <c r="FF63" s="279"/>
      <c r="FG63" s="279"/>
      <c r="FH63" s="279"/>
      <c r="FI63" s="279"/>
      <c r="FJ63" s="279"/>
      <c r="FK63" s="279"/>
      <c r="FL63" s="279"/>
      <c r="FM63" s="279"/>
      <c r="FN63" s="279"/>
      <c r="FO63" s="279"/>
      <c r="FP63" s="279"/>
      <c r="FQ63" s="279"/>
      <c r="FR63" s="279"/>
      <c r="FS63" s="279"/>
      <c r="FT63" s="279"/>
      <c r="FU63" s="279"/>
      <c r="FV63" s="279"/>
      <c r="FW63" s="279"/>
      <c r="FX63" s="279"/>
      <c r="FY63" s="279"/>
      <c r="FZ63" s="279"/>
      <c r="GA63" s="279"/>
      <c r="GB63" s="279"/>
      <c r="GC63" s="279"/>
      <c r="GD63" s="279"/>
      <c r="GE63" s="279"/>
      <c r="GF63" s="279"/>
      <c r="GG63" s="279"/>
      <c r="GH63" s="279"/>
      <c r="GI63" s="279"/>
      <c r="GJ63" s="279"/>
      <c r="GK63" s="279"/>
      <c r="GL63" s="279"/>
      <c r="GM63" s="279"/>
      <c r="GN63" s="279"/>
      <c r="GO63" s="279"/>
      <c r="GP63" s="279"/>
      <c r="GQ63" s="279"/>
      <c r="GR63" s="279"/>
      <c r="GS63" s="279"/>
      <c r="GT63" s="279"/>
      <c r="GU63" s="279"/>
      <c r="GV63" s="279"/>
      <c r="GW63" s="279"/>
      <c r="GX63" s="279"/>
      <c r="GY63" s="279"/>
      <c r="GZ63" s="279"/>
      <c r="HA63" s="279"/>
      <c r="HB63" s="279"/>
      <c r="HC63" s="279"/>
      <c r="HD63" s="279"/>
      <c r="HE63" s="279"/>
      <c r="HF63" s="279"/>
      <c r="HG63" s="279"/>
      <c r="HH63" s="279"/>
      <c r="HI63" s="279"/>
      <c r="HJ63" s="279"/>
      <c r="HK63" s="279"/>
      <c r="HL63" s="279"/>
      <c r="HM63" s="279"/>
    </row>
    <row r="64" spans="1:221" s="280" customFormat="1" x14ac:dyDescent="0.25">
      <c r="A64" s="427"/>
      <c r="E64" s="279"/>
      <c r="F64" s="279"/>
      <c r="G64" s="279"/>
      <c r="H64" s="279"/>
      <c r="I64" s="279"/>
      <c r="J64" s="279"/>
      <c r="K64" s="279"/>
      <c r="L64" s="281"/>
      <c r="M64" s="281"/>
      <c r="N64" s="281"/>
      <c r="O64" s="281"/>
      <c r="P64" s="281"/>
      <c r="Q64" s="288"/>
      <c r="R64" s="288"/>
      <c r="S64" s="282"/>
      <c r="T64" s="282"/>
      <c r="U64" s="282"/>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79"/>
      <c r="CA64" s="279"/>
      <c r="CB64" s="279"/>
      <c r="CC64" s="279"/>
      <c r="CD64" s="279"/>
      <c r="CE64" s="279"/>
      <c r="CF64" s="279"/>
      <c r="CG64" s="279"/>
      <c r="CH64" s="279"/>
      <c r="CI64" s="279"/>
      <c r="CJ64" s="279"/>
      <c r="CK64" s="279"/>
      <c r="CL64" s="279"/>
      <c r="CM64" s="279"/>
      <c r="CN64" s="279"/>
      <c r="CO64" s="279"/>
      <c r="CP64" s="279"/>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c r="EB64" s="279"/>
      <c r="EC64" s="279"/>
      <c r="ED64" s="279"/>
      <c r="EE64" s="279"/>
      <c r="EF64" s="279"/>
      <c r="EG64" s="279"/>
      <c r="EH64" s="279"/>
      <c r="EI64" s="279"/>
      <c r="EJ64" s="279"/>
      <c r="EK64" s="279"/>
      <c r="EL64" s="279"/>
      <c r="EM64" s="279"/>
      <c r="EN64" s="279"/>
      <c r="EO64" s="279"/>
      <c r="EP64" s="279"/>
      <c r="EQ64" s="279"/>
      <c r="ER64" s="279"/>
      <c r="ES64" s="279"/>
      <c r="ET64" s="279"/>
      <c r="EU64" s="279"/>
      <c r="EV64" s="279"/>
      <c r="EW64" s="279"/>
      <c r="EX64" s="279"/>
      <c r="EY64" s="279"/>
      <c r="EZ64" s="279"/>
      <c r="FA64" s="279"/>
      <c r="FB64" s="279"/>
      <c r="FC64" s="279"/>
      <c r="FD64" s="279"/>
      <c r="FE64" s="279"/>
      <c r="FF64" s="279"/>
      <c r="FG64" s="279"/>
      <c r="FH64" s="279"/>
      <c r="FI64" s="279"/>
      <c r="FJ64" s="279"/>
      <c r="FK64" s="279"/>
      <c r="FL64" s="279"/>
      <c r="FM64" s="279"/>
      <c r="FN64" s="279"/>
      <c r="FO64" s="279"/>
      <c r="FP64" s="279"/>
      <c r="FQ64" s="279"/>
      <c r="FR64" s="279"/>
      <c r="FS64" s="279"/>
      <c r="FT64" s="279"/>
      <c r="FU64" s="279"/>
      <c r="FV64" s="279"/>
      <c r="FW64" s="279"/>
      <c r="FX64" s="279"/>
      <c r="FY64" s="279"/>
      <c r="FZ64" s="279"/>
      <c r="GA64" s="279"/>
      <c r="GB64" s="279"/>
      <c r="GC64" s="279"/>
      <c r="GD64" s="279"/>
      <c r="GE64" s="279"/>
      <c r="GF64" s="279"/>
      <c r="GG64" s="279"/>
      <c r="GH64" s="279"/>
      <c r="GI64" s="279"/>
      <c r="GJ64" s="279"/>
      <c r="GK64" s="279"/>
      <c r="GL64" s="279"/>
      <c r="GM64" s="279"/>
      <c r="GN64" s="279"/>
      <c r="GO64" s="279"/>
      <c r="GP64" s="279"/>
      <c r="GQ64" s="279"/>
      <c r="GR64" s="279"/>
      <c r="GS64" s="279"/>
      <c r="GT64" s="279"/>
      <c r="GU64" s="279"/>
      <c r="GV64" s="279"/>
      <c r="GW64" s="279"/>
      <c r="GX64" s="279"/>
      <c r="GY64" s="279"/>
      <c r="GZ64" s="279"/>
      <c r="HA64" s="279"/>
      <c r="HB64" s="279"/>
      <c r="HC64" s="279"/>
      <c r="HD64" s="279"/>
      <c r="HE64" s="279"/>
      <c r="HF64" s="279"/>
      <c r="HG64" s="279"/>
      <c r="HH64" s="279"/>
      <c r="HI64" s="279"/>
      <c r="HJ64" s="279"/>
      <c r="HK64" s="279"/>
      <c r="HL64" s="279"/>
      <c r="HM64" s="279"/>
    </row>
    <row r="65" spans="1:221" s="280" customFormat="1" x14ac:dyDescent="0.25">
      <c r="A65" s="427"/>
      <c r="E65" s="279"/>
      <c r="F65" s="279"/>
      <c r="G65" s="279"/>
      <c r="H65" s="279"/>
      <c r="I65" s="279"/>
      <c r="J65" s="279"/>
      <c r="K65" s="279"/>
      <c r="L65" s="281"/>
      <c r="M65" s="281"/>
      <c r="N65" s="281"/>
      <c r="O65" s="281"/>
      <c r="P65" s="281"/>
      <c r="Q65" s="288"/>
      <c r="R65" s="288"/>
      <c r="S65" s="282"/>
      <c r="T65" s="282"/>
      <c r="U65" s="282"/>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79"/>
      <c r="DQ65" s="279"/>
      <c r="DR65" s="279"/>
      <c r="DS65" s="279"/>
      <c r="DT65" s="279"/>
      <c r="DU65" s="279"/>
      <c r="DV65" s="279"/>
      <c r="DW65" s="279"/>
      <c r="DX65" s="279"/>
      <c r="DY65" s="279"/>
      <c r="DZ65" s="279"/>
      <c r="EA65" s="279"/>
      <c r="EB65" s="279"/>
      <c r="EC65" s="279"/>
      <c r="ED65" s="279"/>
      <c r="EE65" s="279"/>
      <c r="EF65" s="279"/>
      <c r="EG65" s="279"/>
      <c r="EH65" s="279"/>
      <c r="EI65" s="279"/>
      <c r="EJ65" s="279"/>
      <c r="EK65" s="279"/>
      <c r="EL65" s="279"/>
      <c r="EM65" s="279"/>
      <c r="EN65" s="279"/>
      <c r="EO65" s="279"/>
      <c r="EP65" s="279"/>
      <c r="EQ65" s="279"/>
      <c r="ER65" s="279"/>
      <c r="ES65" s="279"/>
      <c r="ET65" s="279"/>
      <c r="EU65" s="279"/>
      <c r="EV65" s="279"/>
      <c r="EW65" s="279"/>
      <c r="EX65" s="279"/>
      <c r="EY65" s="279"/>
      <c r="EZ65" s="279"/>
      <c r="FA65" s="279"/>
      <c r="FB65" s="279"/>
      <c r="FC65" s="279"/>
      <c r="FD65" s="279"/>
      <c r="FE65" s="279"/>
      <c r="FF65" s="279"/>
      <c r="FG65" s="279"/>
      <c r="FH65" s="279"/>
      <c r="FI65" s="279"/>
      <c r="FJ65" s="279"/>
      <c r="FK65" s="279"/>
      <c r="FL65" s="279"/>
      <c r="FM65" s="279"/>
      <c r="FN65" s="279"/>
      <c r="FO65" s="279"/>
      <c r="FP65" s="279"/>
      <c r="FQ65" s="279"/>
      <c r="FR65" s="279"/>
      <c r="FS65" s="279"/>
      <c r="FT65" s="279"/>
      <c r="FU65" s="279"/>
      <c r="FV65" s="279"/>
      <c r="FW65" s="279"/>
      <c r="FX65" s="279"/>
      <c r="FY65" s="279"/>
      <c r="FZ65" s="279"/>
      <c r="GA65" s="279"/>
      <c r="GB65" s="279"/>
      <c r="GC65" s="279"/>
      <c r="GD65" s="279"/>
      <c r="GE65" s="279"/>
      <c r="GF65" s="279"/>
      <c r="GG65" s="279"/>
      <c r="GH65" s="279"/>
      <c r="GI65" s="279"/>
      <c r="GJ65" s="279"/>
      <c r="GK65" s="279"/>
      <c r="GL65" s="279"/>
      <c r="GM65" s="279"/>
      <c r="GN65" s="279"/>
      <c r="GO65" s="279"/>
      <c r="GP65" s="279"/>
      <c r="GQ65" s="279"/>
      <c r="GR65" s="279"/>
      <c r="GS65" s="279"/>
      <c r="GT65" s="279"/>
      <c r="GU65" s="279"/>
      <c r="GV65" s="279"/>
      <c r="GW65" s="279"/>
      <c r="GX65" s="279"/>
      <c r="GY65" s="279"/>
      <c r="GZ65" s="279"/>
      <c r="HA65" s="279"/>
      <c r="HB65" s="279"/>
      <c r="HC65" s="279"/>
      <c r="HD65" s="279"/>
      <c r="HE65" s="279"/>
      <c r="HF65" s="279"/>
      <c r="HG65" s="279"/>
      <c r="HH65" s="279"/>
      <c r="HI65" s="279"/>
      <c r="HJ65" s="279"/>
      <c r="HK65" s="279"/>
      <c r="HL65" s="279"/>
      <c r="HM65" s="279"/>
    </row>
    <row r="66" spans="1:221" s="280" customFormat="1" x14ac:dyDescent="0.25">
      <c r="A66" s="427"/>
      <c r="E66" s="279"/>
      <c r="F66" s="279"/>
      <c r="G66" s="279"/>
      <c r="H66" s="279"/>
      <c r="I66" s="279"/>
      <c r="J66" s="279"/>
      <c r="K66" s="279"/>
      <c r="L66" s="281"/>
      <c r="M66" s="281"/>
      <c r="N66" s="281"/>
      <c r="O66" s="281"/>
      <c r="P66" s="281"/>
      <c r="Q66" s="288"/>
      <c r="R66" s="288"/>
      <c r="S66" s="282"/>
      <c r="T66" s="282"/>
      <c r="U66" s="282"/>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279"/>
      <c r="CW66" s="279"/>
      <c r="CX66" s="279"/>
      <c r="CY66" s="279"/>
      <c r="CZ66" s="279"/>
      <c r="DA66" s="279"/>
      <c r="DB66" s="279"/>
      <c r="DC66" s="279"/>
      <c r="DD66" s="279"/>
      <c r="DE66" s="279"/>
      <c r="DF66" s="279"/>
      <c r="DG66" s="279"/>
      <c r="DH66" s="279"/>
      <c r="DI66" s="279"/>
      <c r="DJ66" s="279"/>
      <c r="DK66" s="279"/>
      <c r="DL66" s="279"/>
      <c r="DM66" s="279"/>
      <c r="DN66" s="279"/>
      <c r="DO66" s="279"/>
      <c r="DP66" s="279"/>
      <c r="DQ66" s="279"/>
      <c r="DR66" s="279"/>
      <c r="DS66" s="279"/>
      <c r="DT66" s="279"/>
      <c r="DU66" s="279"/>
      <c r="DV66" s="279"/>
      <c r="DW66" s="279"/>
      <c r="DX66" s="279"/>
      <c r="DY66" s="279"/>
      <c r="DZ66" s="279"/>
      <c r="EA66" s="279"/>
      <c r="EB66" s="279"/>
      <c r="EC66" s="279"/>
      <c r="ED66" s="279"/>
      <c r="EE66" s="279"/>
      <c r="EF66" s="279"/>
      <c r="EG66" s="279"/>
      <c r="EH66" s="279"/>
      <c r="EI66" s="279"/>
      <c r="EJ66" s="279"/>
      <c r="EK66" s="279"/>
      <c r="EL66" s="279"/>
      <c r="EM66" s="279"/>
      <c r="EN66" s="279"/>
      <c r="EO66" s="279"/>
      <c r="EP66" s="279"/>
      <c r="EQ66" s="279"/>
      <c r="ER66" s="279"/>
      <c r="ES66" s="279"/>
      <c r="ET66" s="279"/>
      <c r="EU66" s="279"/>
      <c r="EV66" s="279"/>
      <c r="EW66" s="279"/>
      <c r="EX66" s="279"/>
      <c r="EY66" s="279"/>
      <c r="EZ66" s="279"/>
      <c r="FA66" s="279"/>
      <c r="FB66" s="279"/>
      <c r="FC66" s="279"/>
      <c r="FD66" s="279"/>
      <c r="FE66" s="279"/>
      <c r="FF66" s="279"/>
      <c r="FG66" s="279"/>
      <c r="FH66" s="279"/>
      <c r="FI66" s="279"/>
      <c r="FJ66" s="279"/>
      <c r="FK66" s="279"/>
      <c r="FL66" s="279"/>
      <c r="FM66" s="279"/>
      <c r="FN66" s="279"/>
      <c r="FO66" s="279"/>
      <c r="FP66" s="279"/>
      <c r="FQ66" s="279"/>
      <c r="FR66" s="279"/>
      <c r="FS66" s="279"/>
      <c r="FT66" s="279"/>
      <c r="FU66" s="279"/>
      <c r="FV66" s="279"/>
      <c r="FW66" s="279"/>
      <c r="FX66" s="279"/>
      <c r="FY66" s="279"/>
      <c r="FZ66" s="279"/>
      <c r="GA66" s="279"/>
      <c r="GB66" s="279"/>
      <c r="GC66" s="279"/>
      <c r="GD66" s="279"/>
      <c r="GE66" s="279"/>
      <c r="GF66" s="279"/>
      <c r="GG66" s="279"/>
      <c r="GH66" s="279"/>
      <c r="GI66" s="279"/>
      <c r="GJ66" s="279"/>
      <c r="GK66" s="279"/>
      <c r="GL66" s="279"/>
      <c r="GM66" s="279"/>
      <c r="GN66" s="279"/>
      <c r="GO66" s="279"/>
      <c r="GP66" s="279"/>
      <c r="GQ66" s="279"/>
      <c r="GR66" s="279"/>
      <c r="GS66" s="279"/>
      <c r="GT66" s="279"/>
      <c r="GU66" s="279"/>
      <c r="GV66" s="279"/>
      <c r="GW66" s="279"/>
      <c r="GX66" s="279"/>
      <c r="GY66" s="279"/>
      <c r="GZ66" s="279"/>
      <c r="HA66" s="279"/>
      <c r="HB66" s="279"/>
      <c r="HC66" s="279"/>
      <c r="HD66" s="279"/>
      <c r="HE66" s="279"/>
      <c r="HF66" s="279"/>
      <c r="HG66" s="279"/>
      <c r="HH66" s="279"/>
      <c r="HI66" s="279"/>
      <c r="HJ66" s="279"/>
      <c r="HK66" s="279"/>
      <c r="HL66" s="279"/>
      <c r="HM66" s="279"/>
    </row>
    <row r="67" spans="1:221" s="280" customFormat="1" x14ac:dyDescent="0.25">
      <c r="A67" s="427"/>
      <c r="E67" s="279"/>
      <c r="F67" s="279"/>
      <c r="G67" s="279"/>
      <c r="H67" s="279"/>
      <c r="I67" s="279"/>
      <c r="J67" s="279"/>
      <c r="K67" s="279"/>
      <c r="L67" s="281"/>
      <c r="M67" s="281"/>
      <c r="N67" s="281"/>
      <c r="O67" s="281"/>
      <c r="P67" s="281"/>
      <c r="Q67" s="288"/>
      <c r="R67" s="288"/>
      <c r="S67" s="282"/>
      <c r="T67" s="282"/>
      <c r="U67" s="282"/>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c r="EB67" s="279"/>
      <c r="EC67" s="279"/>
      <c r="ED67" s="279"/>
      <c r="EE67" s="279"/>
      <c r="EF67" s="279"/>
      <c r="EG67" s="279"/>
      <c r="EH67" s="279"/>
      <c r="EI67" s="279"/>
      <c r="EJ67" s="279"/>
      <c r="EK67" s="279"/>
      <c r="EL67" s="279"/>
      <c r="EM67" s="279"/>
      <c r="EN67" s="279"/>
      <c r="EO67" s="279"/>
      <c r="EP67" s="279"/>
      <c r="EQ67" s="279"/>
      <c r="ER67" s="279"/>
      <c r="ES67" s="279"/>
      <c r="ET67" s="279"/>
      <c r="EU67" s="279"/>
      <c r="EV67" s="279"/>
      <c r="EW67" s="279"/>
      <c r="EX67" s="279"/>
      <c r="EY67" s="279"/>
      <c r="EZ67" s="279"/>
      <c r="FA67" s="279"/>
      <c r="FB67" s="279"/>
      <c r="FC67" s="279"/>
      <c r="FD67" s="279"/>
      <c r="FE67" s="279"/>
      <c r="FF67" s="279"/>
      <c r="FG67" s="279"/>
      <c r="FH67" s="279"/>
      <c r="FI67" s="279"/>
      <c r="FJ67" s="279"/>
      <c r="FK67" s="279"/>
      <c r="FL67" s="279"/>
      <c r="FM67" s="279"/>
      <c r="FN67" s="279"/>
      <c r="FO67" s="279"/>
      <c r="FP67" s="279"/>
      <c r="FQ67" s="279"/>
      <c r="FR67" s="279"/>
      <c r="FS67" s="279"/>
      <c r="FT67" s="279"/>
      <c r="FU67" s="279"/>
      <c r="FV67" s="279"/>
      <c r="FW67" s="279"/>
      <c r="FX67" s="279"/>
      <c r="FY67" s="279"/>
      <c r="FZ67" s="279"/>
      <c r="GA67" s="279"/>
      <c r="GB67" s="279"/>
      <c r="GC67" s="279"/>
      <c r="GD67" s="279"/>
      <c r="GE67" s="279"/>
      <c r="GF67" s="279"/>
      <c r="GG67" s="279"/>
      <c r="GH67" s="279"/>
      <c r="GI67" s="279"/>
      <c r="GJ67" s="279"/>
      <c r="GK67" s="279"/>
      <c r="GL67" s="279"/>
      <c r="GM67" s="279"/>
      <c r="GN67" s="279"/>
      <c r="GO67" s="279"/>
      <c r="GP67" s="279"/>
      <c r="GQ67" s="279"/>
      <c r="GR67" s="279"/>
      <c r="GS67" s="279"/>
      <c r="GT67" s="279"/>
      <c r="GU67" s="279"/>
      <c r="GV67" s="279"/>
      <c r="GW67" s="279"/>
      <c r="GX67" s="279"/>
      <c r="GY67" s="279"/>
      <c r="GZ67" s="279"/>
      <c r="HA67" s="279"/>
      <c r="HB67" s="279"/>
      <c r="HC67" s="279"/>
      <c r="HD67" s="279"/>
      <c r="HE67" s="279"/>
      <c r="HF67" s="279"/>
      <c r="HG67" s="279"/>
      <c r="HH67" s="279"/>
      <c r="HI67" s="279"/>
      <c r="HJ67" s="279"/>
      <c r="HK67" s="279"/>
      <c r="HL67" s="279"/>
      <c r="HM67" s="279"/>
    </row>
    <row r="68" spans="1:221" s="280" customFormat="1" x14ac:dyDescent="0.25">
      <c r="A68" s="427"/>
      <c r="E68" s="279"/>
      <c r="F68" s="279"/>
      <c r="G68" s="279"/>
      <c r="H68" s="279"/>
      <c r="I68" s="279"/>
      <c r="J68" s="279"/>
      <c r="K68" s="279"/>
      <c r="L68" s="281"/>
      <c r="M68" s="281"/>
      <c r="N68" s="281"/>
      <c r="O68" s="281"/>
      <c r="P68" s="281"/>
      <c r="Q68" s="288"/>
      <c r="R68" s="288"/>
      <c r="S68" s="282"/>
      <c r="T68" s="282"/>
      <c r="U68" s="282"/>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c r="DG68" s="279"/>
      <c r="DH68" s="279"/>
      <c r="DI68" s="279"/>
      <c r="DJ68" s="279"/>
      <c r="DK68" s="279"/>
      <c r="DL68" s="279"/>
      <c r="DM68" s="279"/>
      <c r="DN68" s="279"/>
      <c r="DO68" s="279"/>
      <c r="DP68" s="279"/>
      <c r="DQ68" s="279"/>
      <c r="DR68" s="279"/>
      <c r="DS68" s="279"/>
      <c r="DT68" s="279"/>
      <c r="DU68" s="279"/>
      <c r="DV68" s="279"/>
      <c r="DW68" s="279"/>
      <c r="DX68" s="279"/>
      <c r="DY68" s="279"/>
      <c r="DZ68" s="279"/>
      <c r="EA68" s="279"/>
      <c r="EB68" s="279"/>
      <c r="EC68" s="279"/>
      <c r="ED68" s="279"/>
      <c r="EE68" s="279"/>
      <c r="EF68" s="279"/>
      <c r="EG68" s="279"/>
      <c r="EH68" s="279"/>
      <c r="EI68" s="279"/>
      <c r="EJ68" s="279"/>
      <c r="EK68" s="279"/>
      <c r="EL68" s="279"/>
      <c r="EM68" s="279"/>
      <c r="EN68" s="279"/>
      <c r="EO68" s="279"/>
      <c r="EP68" s="279"/>
      <c r="EQ68" s="279"/>
      <c r="ER68" s="279"/>
      <c r="ES68" s="279"/>
      <c r="ET68" s="279"/>
      <c r="EU68" s="279"/>
      <c r="EV68" s="279"/>
      <c r="EW68" s="279"/>
      <c r="EX68" s="279"/>
      <c r="EY68" s="279"/>
      <c r="EZ68" s="279"/>
      <c r="FA68" s="279"/>
      <c r="FB68" s="279"/>
      <c r="FC68" s="279"/>
      <c r="FD68" s="279"/>
      <c r="FE68" s="279"/>
      <c r="FF68" s="279"/>
      <c r="FG68" s="279"/>
      <c r="FH68" s="279"/>
      <c r="FI68" s="279"/>
      <c r="FJ68" s="279"/>
      <c r="FK68" s="279"/>
      <c r="FL68" s="279"/>
      <c r="FM68" s="279"/>
      <c r="FN68" s="279"/>
      <c r="FO68" s="279"/>
      <c r="FP68" s="279"/>
      <c r="FQ68" s="279"/>
      <c r="FR68" s="279"/>
      <c r="FS68" s="279"/>
      <c r="FT68" s="279"/>
      <c r="FU68" s="279"/>
      <c r="FV68" s="279"/>
      <c r="FW68" s="279"/>
      <c r="FX68" s="279"/>
      <c r="FY68" s="279"/>
      <c r="FZ68" s="279"/>
      <c r="GA68" s="279"/>
      <c r="GB68" s="279"/>
      <c r="GC68" s="279"/>
      <c r="GD68" s="279"/>
      <c r="GE68" s="279"/>
      <c r="GF68" s="279"/>
      <c r="GG68" s="279"/>
      <c r="GH68" s="279"/>
      <c r="GI68" s="279"/>
      <c r="GJ68" s="279"/>
      <c r="GK68" s="279"/>
      <c r="GL68" s="279"/>
      <c r="GM68" s="279"/>
      <c r="GN68" s="279"/>
      <c r="GO68" s="279"/>
      <c r="GP68" s="279"/>
      <c r="GQ68" s="279"/>
      <c r="GR68" s="279"/>
      <c r="GS68" s="279"/>
      <c r="GT68" s="279"/>
      <c r="GU68" s="279"/>
      <c r="GV68" s="279"/>
      <c r="GW68" s="279"/>
      <c r="GX68" s="279"/>
      <c r="GY68" s="279"/>
      <c r="GZ68" s="279"/>
      <c r="HA68" s="279"/>
      <c r="HB68" s="279"/>
      <c r="HC68" s="279"/>
      <c r="HD68" s="279"/>
      <c r="HE68" s="279"/>
      <c r="HF68" s="279"/>
      <c r="HG68" s="279"/>
      <c r="HH68" s="279"/>
      <c r="HI68" s="279"/>
      <c r="HJ68" s="279"/>
      <c r="HK68" s="279"/>
      <c r="HL68" s="279"/>
      <c r="HM68" s="279"/>
    </row>
    <row r="69" spans="1:221" s="280" customFormat="1" x14ac:dyDescent="0.25">
      <c r="A69" s="427"/>
      <c r="E69" s="279"/>
      <c r="F69" s="279"/>
      <c r="G69" s="279"/>
      <c r="H69" s="279"/>
      <c r="I69" s="279"/>
      <c r="J69" s="279"/>
      <c r="K69" s="279"/>
      <c r="L69" s="281"/>
      <c r="M69" s="281"/>
      <c r="N69" s="281"/>
      <c r="O69" s="281"/>
      <c r="P69" s="281"/>
      <c r="Q69" s="288"/>
      <c r="R69" s="288"/>
      <c r="S69" s="282"/>
      <c r="T69" s="282"/>
      <c r="U69" s="282"/>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79"/>
      <c r="CW69" s="279"/>
      <c r="CX69" s="279"/>
      <c r="CY69" s="279"/>
      <c r="CZ69" s="279"/>
      <c r="DA69" s="279"/>
      <c r="DB69" s="279"/>
      <c r="DC69" s="279"/>
      <c r="DD69" s="279"/>
      <c r="DE69" s="279"/>
      <c r="DF69" s="279"/>
      <c r="DG69" s="279"/>
      <c r="DH69" s="279"/>
      <c r="DI69" s="279"/>
      <c r="DJ69" s="279"/>
      <c r="DK69" s="279"/>
      <c r="DL69" s="279"/>
      <c r="DM69" s="279"/>
      <c r="DN69" s="279"/>
      <c r="DO69" s="279"/>
      <c r="DP69" s="279"/>
      <c r="DQ69" s="279"/>
      <c r="DR69" s="279"/>
      <c r="DS69" s="279"/>
      <c r="DT69" s="279"/>
      <c r="DU69" s="279"/>
      <c r="DV69" s="279"/>
      <c r="DW69" s="279"/>
      <c r="DX69" s="279"/>
      <c r="DY69" s="279"/>
      <c r="DZ69" s="279"/>
      <c r="EA69" s="279"/>
      <c r="EB69" s="279"/>
      <c r="EC69" s="279"/>
      <c r="ED69" s="279"/>
      <c r="EE69" s="279"/>
      <c r="EF69" s="279"/>
      <c r="EG69" s="279"/>
      <c r="EH69" s="279"/>
      <c r="EI69" s="279"/>
      <c r="EJ69" s="279"/>
      <c r="EK69" s="279"/>
      <c r="EL69" s="279"/>
      <c r="EM69" s="279"/>
      <c r="EN69" s="279"/>
      <c r="EO69" s="279"/>
      <c r="EP69" s="279"/>
      <c r="EQ69" s="279"/>
      <c r="ER69" s="279"/>
      <c r="ES69" s="279"/>
      <c r="ET69" s="279"/>
      <c r="EU69" s="279"/>
      <c r="EV69" s="279"/>
      <c r="EW69" s="279"/>
      <c r="EX69" s="279"/>
      <c r="EY69" s="279"/>
      <c r="EZ69" s="279"/>
      <c r="FA69" s="279"/>
      <c r="FB69" s="279"/>
      <c r="FC69" s="279"/>
      <c r="FD69" s="279"/>
      <c r="FE69" s="279"/>
      <c r="FF69" s="279"/>
      <c r="FG69" s="279"/>
      <c r="FH69" s="279"/>
      <c r="FI69" s="279"/>
      <c r="FJ69" s="279"/>
      <c r="FK69" s="279"/>
      <c r="FL69" s="279"/>
      <c r="FM69" s="279"/>
      <c r="FN69" s="279"/>
      <c r="FO69" s="279"/>
      <c r="FP69" s="279"/>
      <c r="FQ69" s="279"/>
      <c r="FR69" s="279"/>
      <c r="FS69" s="279"/>
      <c r="FT69" s="279"/>
      <c r="FU69" s="279"/>
      <c r="FV69" s="279"/>
      <c r="FW69" s="279"/>
      <c r="FX69" s="279"/>
      <c r="FY69" s="279"/>
      <c r="FZ69" s="279"/>
      <c r="GA69" s="279"/>
      <c r="GB69" s="279"/>
      <c r="GC69" s="279"/>
      <c r="GD69" s="279"/>
      <c r="GE69" s="279"/>
      <c r="GF69" s="279"/>
      <c r="GG69" s="279"/>
      <c r="GH69" s="279"/>
      <c r="GI69" s="279"/>
      <c r="GJ69" s="279"/>
      <c r="GK69" s="279"/>
      <c r="GL69" s="279"/>
      <c r="GM69" s="279"/>
      <c r="GN69" s="279"/>
      <c r="GO69" s="279"/>
      <c r="GP69" s="279"/>
      <c r="GQ69" s="279"/>
      <c r="GR69" s="279"/>
      <c r="GS69" s="279"/>
      <c r="GT69" s="279"/>
      <c r="GU69" s="279"/>
      <c r="GV69" s="279"/>
      <c r="GW69" s="279"/>
      <c r="GX69" s="279"/>
      <c r="GY69" s="279"/>
      <c r="GZ69" s="279"/>
      <c r="HA69" s="279"/>
      <c r="HB69" s="279"/>
      <c r="HC69" s="279"/>
      <c r="HD69" s="279"/>
      <c r="HE69" s="279"/>
      <c r="HF69" s="279"/>
      <c r="HG69" s="279"/>
      <c r="HH69" s="279"/>
      <c r="HI69" s="279"/>
      <c r="HJ69" s="279"/>
      <c r="HK69" s="279"/>
      <c r="HL69" s="279"/>
      <c r="HM69" s="279"/>
    </row>
    <row r="70" spans="1:221" s="280" customFormat="1" x14ac:dyDescent="0.25">
      <c r="A70" s="427"/>
      <c r="E70" s="279"/>
      <c r="F70" s="279"/>
      <c r="G70" s="279"/>
      <c r="H70" s="279"/>
      <c r="I70" s="279"/>
      <c r="J70" s="279"/>
      <c r="K70" s="279"/>
      <c r="L70" s="281"/>
      <c r="M70" s="281"/>
      <c r="N70" s="281"/>
      <c r="O70" s="281"/>
      <c r="P70" s="281"/>
      <c r="Q70" s="288"/>
      <c r="R70" s="288"/>
      <c r="S70" s="282"/>
      <c r="T70" s="282"/>
      <c r="U70" s="282"/>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c r="EB70" s="279"/>
      <c r="EC70" s="279"/>
      <c r="ED70" s="279"/>
      <c r="EE70" s="279"/>
      <c r="EF70" s="279"/>
      <c r="EG70" s="279"/>
      <c r="EH70" s="279"/>
      <c r="EI70" s="279"/>
      <c r="EJ70" s="279"/>
      <c r="EK70" s="279"/>
      <c r="EL70" s="279"/>
      <c r="EM70" s="279"/>
      <c r="EN70" s="279"/>
      <c r="EO70" s="279"/>
      <c r="EP70" s="279"/>
      <c r="EQ70" s="279"/>
      <c r="ER70" s="279"/>
      <c r="ES70" s="279"/>
      <c r="ET70" s="279"/>
      <c r="EU70" s="279"/>
      <c r="EV70" s="279"/>
      <c r="EW70" s="279"/>
      <c r="EX70" s="279"/>
      <c r="EY70" s="279"/>
      <c r="EZ70" s="279"/>
      <c r="FA70" s="279"/>
      <c r="FB70" s="279"/>
      <c r="FC70" s="279"/>
      <c r="FD70" s="279"/>
      <c r="FE70" s="279"/>
      <c r="FF70" s="279"/>
      <c r="FG70" s="279"/>
      <c r="FH70" s="279"/>
      <c r="FI70" s="279"/>
      <c r="FJ70" s="279"/>
      <c r="FK70" s="279"/>
      <c r="FL70" s="279"/>
      <c r="FM70" s="279"/>
      <c r="FN70" s="279"/>
      <c r="FO70" s="279"/>
      <c r="FP70" s="279"/>
      <c r="FQ70" s="279"/>
      <c r="FR70" s="279"/>
      <c r="FS70" s="279"/>
      <c r="FT70" s="279"/>
      <c r="FU70" s="279"/>
      <c r="FV70" s="279"/>
      <c r="FW70" s="279"/>
      <c r="FX70" s="279"/>
      <c r="FY70" s="279"/>
      <c r="FZ70" s="279"/>
      <c r="GA70" s="279"/>
      <c r="GB70" s="279"/>
      <c r="GC70" s="279"/>
      <c r="GD70" s="279"/>
      <c r="GE70" s="279"/>
      <c r="GF70" s="279"/>
      <c r="GG70" s="279"/>
      <c r="GH70" s="279"/>
      <c r="GI70" s="279"/>
      <c r="GJ70" s="279"/>
      <c r="GK70" s="279"/>
      <c r="GL70" s="279"/>
      <c r="GM70" s="279"/>
      <c r="GN70" s="279"/>
      <c r="GO70" s="279"/>
      <c r="GP70" s="279"/>
      <c r="GQ70" s="279"/>
      <c r="GR70" s="279"/>
      <c r="GS70" s="279"/>
      <c r="GT70" s="279"/>
      <c r="GU70" s="279"/>
      <c r="GV70" s="279"/>
      <c r="GW70" s="279"/>
      <c r="GX70" s="279"/>
      <c r="GY70" s="279"/>
      <c r="GZ70" s="279"/>
      <c r="HA70" s="279"/>
      <c r="HB70" s="279"/>
      <c r="HC70" s="279"/>
      <c r="HD70" s="279"/>
      <c r="HE70" s="279"/>
      <c r="HF70" s="279"/>
      <c r="HG70" s="279"/>
      <c r="HH70" s="279"/>
      <c r="HI70" s="279"/>
      <c r="HJ70" s="279"/>
      <c r="HK70" s="279"/>
      <c r="HL70" s="279"/>
      <c r="HM70" s="279"/>
    </row>
    <row r="71" spans="1:221" s="280" customFormat="1" x14ac:dyDescent="0.25">
      <c r="A71" s="427"/>
      <c r="E71" s="279"/>
      <c r="F71" s="279"/>
      <c r="G71" s="279"/>
      <c r="H71" s="279"/>
      <c r="I71" s="279"/>
      <c r="J71" s="279"/>
      <c r="K71" s="279"/>
      <c r="L71" s="281"/>
      <c r="M71" s="281"/>
      <c r="N71" s="281"/>
      <c r="O71" s="281"/>
      <c r="P71" s="281"/>
      <c r="Q71" s="288"/>
      <c r="R71" s="288"/>
      <c r="S71" s="282"/>
      <c r="T71" s="282"/>
      <c r="U71" s="282"/>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79"/>
      <c r="DF71" s="279"/>
      <c r="DG71" s="279"/>
      <c r="DH71" s="279"/>
      <c r="DI71" s="279"/>
      <c r="DJ71" s="279"/>
      <c r="DK71" s="279"/>
      <c r="DL71" s="279"/>
      <c r="DM71" s="279"/>
      <c r="DN71" s="279"/>
      <c r="DO71" s="279"/>
      <c r="DP71" s="279"/>
      <c r="DQ71" s="279"/>
      <c r="DR71" s="279"/>
      <c r="DS71" s="279"/>
      <c r="DT71" s="279"/>
      <c r="DU71" s="279"/>
      <c r="DV71" s="279"/>
      <c r="DW71" s="279"/>
      <c r="DX71" s="279"/>
      <c r="DY71" s="279"/>
      <c r="DZ71" s="279"/>
      <c r="EA71" s="279"/>
      <c r="EB71" s="279"/>
      <c r="EC71" s="279"/>
      <c r="ED71" s="279"/>
      <c r="EE71" s="279"/>
      <c r="EF71" s="279"/>
      <c r="EG71" s="279"/>
      <c r="EH71" s="279"/>
      <c r="EI71" s="279"/>
      <c r="EJ71" s="279"/>
      <c r="EK71" s="279"/>
      <c r="EL71" s="279"/>
      <c r="EM71" s="279"/>
      <c r="EN71" s="279"/>
      <c r="EO71" s="279"/>
      <c r="EP71" s="279"/>
      <c r="EQ71" s="279"/>
      <c r="ER71" s="279"/>
      <c r="ES71" s="279"/>
      <c r="ET71" s="279"/>
      <c r="EU71" s="279"/>
      <c r="EV71" s="279"/>
      <c r="EW71" s="279"/>
      <c r="EX71" s="279"/>
      <c r="EY71" s="279"/>
      <c r="EZ71" s="279"/>
      <c r="FA71" s="279"/>
      <c r="FB71" s="279"/>
      <c r="FC71" s="279"/>
      <c r="FD71" s="279"/>
      <c r="FE71" s="279"/>
      <c r="FF71" s="279"/>
      <c r="FG71" s="279"/>
      <c r="FH71" s="279"/>
      <c r="FI71" s="279"/>
      <c r="FJ71" s="279"/>
      <c r="FK71" s="279"/>
      <c r="FL71" s="279"/>
      <c r="FM71" s="279"/>
      <c r="FN71" s="279"/>
      <c r="FO71" s="279"/>
      <c r="FP71" s="279"/>
      <c r="FQ71" s="279"/>
      <c r="FR71" s="279"/>
      <c r="FS71" s="279"/>
      <c r="FT71" s="279"/>
      <c r="FU71" s="279"/>
      <c r="FV71" s="279"/>
      <c r="FW71" s="279"/>
      <c r="FX71" s="279"/>
      <c r="FY71" s="279"/>
      <c r="FZ71" s="279"/>
      <c r="GA71" s="279"/>
      <c r="GB71" s="279"/>
      <c r="GC71" s="279"/>
      <c r="GD71" s="279"/>
      <c r="GE71" s="279"/>
      <c r="GF71" s="279"/>
      <c r="GG71" s="279"/>
      <c r="GH71" s="279"/>
      <c r="GI71" s="279"/>
      <c r="GJ71" s="279"/>
      <c r="GK71" s="279"/>
      <c r="GL71" s="279"/>
      <c r="GM71" s="279"/>
      <c r="GN71" s="279"/>
      <c r="GO71" s="279"/>
      <c r="GP71" s="279"/>
      <c r="GQ71" s="279"/>
      <c r="GR71" s="279"/>
      <c r="GS71" s="279"/>
      <c r="GT71" s="279"/>
      <c r="GU71" s="279"/>
      <c r="GV71" s="279"/>
      <c r="GW71" s="279"/>
      <c r="GX71" s="279"/>
      <c r="GY71" s="279"/>
      <c r="GZ71" s="279"/>
      <c r="HA71" s="279"/>
      <c r="HB71" s="279"/>
      <c r="HC71" s="279"/>
      <c r="HD71" s="279"/>
      <c r="HE71" s="279"/>
      <c r="HF71" s="279"/>
      <c r="HG71" s="279"/>
      <c r="HH71" s="279"/>
      <c r="HI71" s="279"/>
      <c r="HJ71" s="279"/>
      <c r="HK71" s="279"/>
      <c r="HL71" s="279"/>
      <c r="HM71" s="279"/>
    </row>
    <row r="72" spans="1:221" s="280" customFormat="1" x14ac:dyDescent="0.25">
      <c r="A72" s="427"/>
      <c r="E72" s="279"/>
      <c r="F72" s="279"/>
      <c r="G72" s="279"/>
      <c r="H72" s="279"/>
      <c r="I72" s="279"/>
      <c r="J72" s="279"/>
      <c r="K72" s="279"/>
      <c r="L72" s="281"/>
      <c r="M72" s="281"/>
      <c r="N72" s="281"/>
      <c r="O72" s="281"/>
      <c r="P72" s="281"/>
      <c r="Q72" s="288"/>
      <c r="R72" s="288"/>
      <c r="S72" s="282"/>
      <c r="T72" s="282"/>
      <c r="U72" s="282"/>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c r="EB72" s="279"/>
      <c r="EC72" s="279"/>
      <c r="ED72" s="279"/>
      <c r="EE72" s="279"/>
      <c r="EF72" s="279"/>
      <c r="EG72" s="279"/>
      <c r="EH72" s="279"/>
      <c r="EI72" s="279"/>
      <c r="EJ72" s="279"/>
      <c r="EK72" s="279"/>
      <c r="EL72" s="279"/>
      <c r="EM72" s="279"/>
      <c r="EN72" s="279"/>
      <c r="EO72" s="279"/>
      <c r="EP72" s="279"/>
      <c r="EQ72" s="279"/>
      <c r="ER72" s="279"/>
      <c r="ES72" s="279"/>
      <c r="ET72" s="279"/>
      <c r="EU72" s="279"/>
      <c r="EV72" s="279"/>
      <c r="EW72" s="279"/>
      <c r="EX72" s="279"/>
      <c r="EY72" s="279"/>
      <c r="EZ72" s="279"/>
      <c r="FA72" s="279"/>
      <c r="FB72" s="279"/>
      <c r="FC72" s="279"/>
      <c r="FD72" s="279"/>
      <c r="FE72" s="279"/>
      <c r="FF72" s="279"/>
      <c r="FG72" s="279"/>
      <c r="FH72" s="279"/>
      <c r="FI72" s="279"/>
      <c r="FJ72" s="279"/>
      <c r="FK72" s="279"/>
      <c r="FL72" s="279"/>
      <c r="FM72" s="279"/>
      <c r="FN72" s="279"/>
      <c r="FO72" s="279"/>
      <c r="FP72" s="279"/>
      <c r="FQ72" s="279"/>
      <c r="FR72" s="279"/>
      <c r="FS72" s="279"/>
      <c r="FT72" s="279"/>
      <c r="FU72" s="279"/>
      <c r="FV72" s="279"/>
      <c r="FW72" s="279"/>
      <c r="FX72" s="279"/>
      <c r="FY72" s="279"/>
      <c r="FZ72" s="279"/>
      <c r="GA72" s="279"/>
      <c r="GB72" s="279"/>
      <c r="GC72" s="279"/>
      <c r="GD72" s="279"/>
      <c r="GE72" s="279"/>
      <c r="GF72" s="279"/>
      <c r="GG72" s="279"/>
      <c r="GH72" s="279"/>
      <c r="GI72" s="279"/>
      <c r="GJ72" s="279"/>
      <c r="GK72" s="279"/>
      <c r="GL72" s="279"/>
      <c r="GM72" s="279"/>
      <c r="GN72" s="279"/>
      <c r="GO72" s="279"/>
      <c r="GP72" s="279"/>
      <c r="GQ72" s="279"/>
      <c r="GR72" s="279"/>
      <c r="GS72" s="279"/>
      <c r="GT72" s="279"/>
      <c r="GU72" s="279"/>
      <c r="GV72" s="279"/>
      <c r="GW72" s="279"/>
      <c r="GX72" s="279"/>
      <c r="GY72" s="279"/>
      <c r="GZ72" s="279"/>
      <c r="HA72" s="279"/>
      <c r="HB72" s="279"/>
      <c r="HC72" s="279"/>
      <c r="HD72" s="279"/>
      <c r="HE72" s="279"/>
      <c r="HF72" s="279"/>
      <c r="HG72" s="279"/>
      <c r="HH72" s="279"/>
      <c r="HI72" s="279"/>
      <c r="HJ72" s="279"/>
      <c r="HK72" s="279"/>
      <c r="HL72" s="279"/>
      <c r="HM72" s="279"/>
    </row>
    <row r="73" spans="1:221" s="280" customFormat="1" x14ac:dyDescent="0.25">
      <c r="A73" s="427"/>
      <c r="E73" s="279"/>
      <c r="F73" s="279"/>
      <c r="G73" s="279"/>
      <c r="H73" s="279"/>
      <c r="I73" s="279"/>
      <c r="J73" s="279"/>
      <c r="K73" s="279"/>
      <c r="L73" s="281"/>
      <c r="M73" s="281"/>
      <c r="N73" s="281"/>
      <c r="O73" s="281"/>
      <c r="P73" s="281"/>
      <c r="Q73" s="288"/>
      <c r="R73" s="288"/>
      <c r="S73" s="282"/>
      <c r="T73" s="282"/>
      <c r="U73" s="282"/>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c r="EB73" s="279"/>
      <c r="EC73" s="279"/>
      <c r="ED73" s="279"/>
      <c r="EE73" s="279"/>
      <c r="EF73" s="279"/>
      <c r="EG73" s="279"/>
      <c r="EH73" s="279"/>
      <c r="EI73" s="279"/>
      <c r="EJ73" s="279"/>
      <c r="EK73" s="279"/>
      <c r="EL73" s="279"/>
      <c r="EM73" s="279"/>
      <c r="EN73" s="279"/>
      <c r="EO73" s="279"/>
      <c r="EP73" s="279"/>
      <c r="EQ73" s="279"/>
      <c r="ER73" s="279"/>
      <c r="ES73" s="279"/>
      <c r="ET73" s="279"/>
      <c r="EU73" s="279"/>
      <c r="EV73" s="279"/>
      <c r="EW73" s="279"/>
      <c r="EX73" s="279"/>
      <c r="EY73" s="279"/>
      <c r="EZ73" s="279"/>
      <c r="FA73" s="279"/>
      <c r="FB73" s="279"/>
      <c r="FC73" s="279"/>
      <c r="FD73" s="279"/>
      <c r="FE73" s="279"/>
      <c r="FF73" s="279"/>
      <c r="FG73" s="279"/>
      <c r="FH73" s="279"/>
      <c r="FI73" s="279"/>
      <c r="FJ73" s="279"/>
      <c r="FK73" s="279"/>
      <c r="FL73" s="279"/>
      <c r="FM73" s="279"/>
      <c r="FN73" s="279"/>
      <c r="FO73" s="279"/>
      <c r="FP73" s="279"/>
      <c r="FQ73" s="279"/>
      <c r="FR73" s="279"/>
      <c r="FS73" s="279"/>
      <c r="FT73" s="279"/>
      <c r="FU73" s="279"/>
      <c r="FV73" s="279"/>
      <c r="FW73" s="279"/>
      <c r="FX73" s="279"/>
      <c r="FY73" s="279"/>
      <c r="FZ73" s="279"/>
      <c r="GA73" s="279"/>
      <c r="GB73" s="279"/>
      <c r="GC73" s="279"/>
      <c r="GD73" s="279"/>
      <c r="GE73" s="279"/>
      <c r="GF73" s="279"/>
      <c r="GG73" s="279"/>
      <c r="GH73" s="279"/>
      <c r="GI73" s="279"/>
      <c r="GJ73" s="279"/>
      <c r="GK73" s="279"/>
      <c r="GL73" s="279"/>
      <c r="GM73" s="279"/>
      <c r="GN73" s="279"/>
      <c r="GO73" s="279"/>
      <c r="GP73" s="279"/>
      <c r="GQ73" s="279"/>
      <c r="GR73" s="279"/>
      <c r="GS73" s="279"/>
      <c r="GT73" s="279"/>
      <c r="GU73" s="279"/>
      <c r="GV73" s="279"/>
      <c r="GW73" s="279"/>
      <c r="GX73" s="279"/>
      <c r="GY73" s="279"/>
      <c r="GZ73" s="279"/>
      <c r="HA73" s="279"/>
      <c r="HB73" s="279"/>
      <c r="HC73" s="279"/>
      <c r="HD73" s="279"/>
      <c r="HE73" s="279"/>
      <c r="HF73" s="279"/>
      <c r="HG73" s="279"/>
      <c r="HH73" s="279"/>
      <c r="HI73" s="279"/>
      <c r="HJ73" s="279"/>
      <c r="HK73" s="279"/>
      <c r="HL73" s="279"/>
      <c r="HM73" s="279"/>
    </row>
    <row r="74" spans="1:221" s="280" customFormat="1" x14ac:dyDescent="0.25">
      <c r="A74" s="427"/>
      <c r="E74" s="279"/>
      <c r="F74" s="279"/>
      <c r="G74" s="279"/>
      <c r="H74" s="279"/>
      <c r="I74" s="279"/>
      <c r="J74" s="279"/>
      <c r="K74" s="279"/>
      <c r="L74" s="281"/>
      <c r="M74" s="281"/>
      <c r="N74" s="281"/>
      <c r="O74" s="281"/>
      <c r="P74" s="281"/>
      <c r="Q74" s="288"/>
      <c r="R74" s="288"/>
      <c r="S74" s="282"/>
      <c r="T74" s="282"/>
      <c r="U74" s="282"/>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c r="EB74" s="279"/>
      <c r="EC74" s="279"/>
      <c r="ED74" s="279"/>
      <c r="EE74" s="279"/>
      <c r="EF74" s="279"/>
      <c r="EG74" s="279"/>
      <c r="EH74" s="279"/>
      <c r="EI74" s="279"/>
      <c r="EJ74" s="279"/>
      <c r="EK74" s="279"/>
      <c r="EL74" s="279"/>
      <c r="EM74" s="279"/>
      <c r="EN74" s="279"/>
      <c r="EO74" s="279"/>
      <c r="EP74" s="279"/>
      <c r="EQ74" s="279"/>
      <c r="ER74" s="279"/>
      <c r="ES74" s="279"/>
      <c r="ET74" s="279"/>
      <c r="EU74" s="279"/>
      <c r="EV74" s="279"/>
      <c r="EW74" s="279"/>
      <c r="EX74" s="279"/>
      <c r="EY74" s="279"/>
      <c r="EZ74" s="279"/>
      <c r="FA74" s="279"/>
      <c r="FB74" s="279"/>
      <c r="FC74" s="279"/>
      <c r="FD74" s="279"/>
      <c r="FE74" s="279"/>
      <c r="FF74" s="279"/>
      <c r="FG74" s="279"/>
      <c r="FH74" s="279"/>
      <c r="FI74" s="279"/>
      <c r="FJ74" s="279"/>
      <c r="FK74" s="279"/>
      <c r="FL74" s="279"/>
      <c r="FM74" s="279"/>
      <c r="FN74" s="279"/>
      <c r="FO74" s="279"/>
      <c r="FP74" s="279"/>
      <c r="FQ74" s="279"/>
      <c r="FR74" s="279"/>
      <c r="FS74" s="279"/>
      <c r="FT74" s="279"/>
      <c r="FU74" s="279"/>
      <c r="FV74" s="279"/>
      <c r="FW74" s="279"/>
      <c r="FX74" s="279"/>
      <c r="FY74" s="279"/>
      <c r="FZ74" s="279"/>
      <c r="GA74" s="279"/>
      <c r="GB74" s="279"/>
      <c r="GC74" s="279"/>
      <c r="GD74" s="279"/>
      <c r="GE74" s="279"/>
      <c r="GF74" s="279"/>
      <c r="GG74" s="279"/>
      <c r="GH74" s="279"/>
      <c r="GI74" s="279"/>
      <c r="GJ74" s="279"/>
      <c r="GK74" s="279"/>
      <c r="GL74" s="279"/>
      <c r="GM74" s="279"/>
      <c r="GN74" s="279"/>
      <c r="GO74" s="279"/>
      <c r="GP74" s="279"/>
      <c r="GQ74" s="279"/>
      <c r="GR74" s="279"/>
      <c r="GS74" s="279"/>
      <c r="GT74" s="279"/>
      <c r="GU74" s="279"/>
      <c r="GV74" s="279"/>
      <c r="GW74" s="279"/>
      <c r="GX74" s="279"/>
      <c r="GY74" s="279"/>
      <c r="GZ74" s="279"/>
      <c r="HA74" s="279"/>
      <c r="HB74" s="279"/>
      <c r="HC74" s="279"/>
      <c r="HD74" s="279"/>
      <c r="HE74" s="279"/>
      <c r="HF74" s="279"/>
      <c r="HG74" s="279"/>
      <c r="HH74" s="279"/>
      <c r="HI74" s="279"/>
      <c r="HJ74" s="279"/>
      <c r="HK74" s="279"/>
      <c r="HL74" s="279"/>
      <c r="HM74" s="279"/>
    </row>
    <row r="75" spans="1:221" s="280" customFormat="1" x14ac:dyDescent="0.25">
      <c r="A75" s="427"/>
      <c r="E75" s="279"/>
      <c r="F75" s="279"/>
      <c r="G75" s="279"/>
      <c r="H75" s="279"/>
      <c r="I75" s="279"/>
      <c r="J75" s="279"/>
      <c r="K75" s="279"/>
      <c r="L75" s="281"/>
      <c r="M75" s="281"/>
      <c r="N75" s="281"/>
      <c r="O75" s="281"/>
      <c r="P75" s="281"/>
      <c r="Q75" s="288"/>
      <c r="R75" s="288"/>
      <c r="S75" s="282"/>
      <c r="T75" s="282"/>
      <c r="U75" s="282"/>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c r="EB75" s="279"/>
      <c r="EC75" s="279"/>
      <c r="ED75" s="279"/>
      <c r="EE75" s="279"/>
      <c r="EF75" s="279"/>
      <c r="EG75" s="279"/>
      <c r="EH75" s="279"/>
      <c r="EI75" s="279"/>
      <c r="EJ75" s="279"/>
      <c r="EK75" s="279"/>
      <c r="EL75" s="279"/>
      <c r="EM75" s="279"/>
      <c r="EN75" s="279"/>
      <c r="EO75" s="279"/>
      <c r="EP75" s="279"/>
      <c r="EQ75" s="279"/>
      <c r="ER75" s="279"/>
      <c r="ES75" s="279"/>
      <c r="ET75" s="279"/>
      <c r="EU75" s="279"/>
      <c r="EV75" s="279"/>
      <c r="EW75" s="279"/>
      <c r="EX75" s="279"/>
      <c r="EY75" s="279"/>
      <c r="EZ75" s="279"/>
      <c r="FA75" s="279"/>
      <c r="FB75" s="279"/>
      <c r="FC75" s="279"/>
      <c r="FD75" s="279"/>
      <c r="FE75" s="279"/>
      <c r="FF75" s="279"/>
      <c r="FG75" s="279"/>
      <c r="FH75" s="279"/>
      <c r="FI75" s="279"/>
      <c r="FJ75" s="279"/>
      <c r="FK75" s="279"/>
      <c r="FL75" s="279"/>
      <c r="FM75" s="279"/>
      <c r="FN75" s="279"/>
      <c r="FO75" s="279"/>
      <c r="FP75" s="279"/>
      <c r="FQ75" s="279"/>
      <c r="FR75" s="279"/>
      <c r="FS75" s="279"/>
      <c r="FT75" s="279"/>
      <c r="FU75" s="279"/>
      <c r="FV75" s="279"/>
      <c r="FW75" s="279"/>
      <c r="FX75" s="279"/>
      <c r="FY75" s="279"/>
      <c r="FZ75" s="279"/>
      <c r="GA75" s="279"/>
      <c r="GB75" s="279"/>
      <c r="GC75" s="279"/>
      <c r="GD75" s="279"/>
      <c r="GE75" s="279"/>
      <c r="GF75" s="279"/>
      <c r="GG75" s="279"/>
      <c r="GH75" s="279"/>
      <c r="GI75" s="279"/>
      <c r="GJ75" s="279"/>
      <c r="GK75" s="279"/>
      <c r="GL75" s="279"/>
      <c r="GM75" s="279"/>
      <c r="GN75" s="279"/>
      <c r="GO75" s="279"/>
      <c r="GP75" s="279"/>
      <c r="GQ75" s="279"/>
      <c r="GR75" s="279"/>
      <c r="GS75" s="279"/>
      <c r="GT75" s="279"/>
      <c r="GU75" s="279"/>
      <c r="GV75" s="279"/>
      <c r="GW75" s="279"/>
      <c r="GX75" s="279"/>
      <c r="GY75" s="279"/>
      <c r="GZ75" s="279"/>
      <c r="HA75" s="279"/>
      <c r="HB75" s="279"/>
      <c r="HC75" s="279"/>
      <c r="HD75" s="279"/>
      <c r="HE75" s="279"/>
      <c r="HF75" s="279"/>
      <c r="HG75" s="279"/>
      <c r="HH75" s="279"/>
      <c r="HI75" s="279"/>
      <c r="HJ75" s="279"/>
      <c r="HK75" s="279"/>
      <c r="HL75" s="279"/>
      <c r="HM75" s="279"/>
    </row>
    <row r="76" spans="1:221" s="280" customFormat="1" x14ac:dyDescent="0.25">
      <c r="A76" s="427"/>
      <c r="E76" s="279"/>
      <c r="F76" s="279"/>
      <c r="G76" s="279"/>
      <c r="H76" s="279"/>
      <c r="I76" s="279"/>
      <c r="J76" s="279"/>
      <c r="K76" s="279"/>
      <c r="L76" s="281"/>
      <c r="M76" s="281"/>
      <c r="N76" s="281"/>
      <c r="O76" s="281"/>
      <c r="P76" s="281"/>
      <c r="Q76" s="288"/>
      <c r="R76" s="288"/>
      <c r="S76" s="282"/>
      <c r="T76" s="282"/>
      <c r="U76" s="282"/>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79"/>
      <c r="DF76" s="279"/>
      <c r="DG76" s="279"/>
      <c r="DH76" s="279"/>
      <c r="DI76" s="279"/>
      <c r="DJ76" s="279"/>
      <c r="DK76" s="279"/>
      <c r="DL76" s="279"/>
      <c r="DM76" s="279"/>
      <c r="DN76" s="279"/>
      <c r="DO76" s="279"/>
      <c r="DP76" s="279"/>
      <c r="DQ76" s="279"/>
      <c r="DR76" s="279"/>
      <c r="DS76" s="279"/>
      <c r="DT76" s="279"/>
      <c r="DU76" s="279"/>
      <c r="DV76" s="279"/>
      <c r="DW76" s="279"/>
      <c r="DX76" s="279"/>
      <c r="DY76" s="279"/>
      <c r="DZ76" s="279"/>
      <c r="EA76" s="279"/>
      <c r="EB76" s="279"/>
      <c r="EC76" s="279"/>
      <c r="ED76" s="279"/>
      <c r="EE76" s="279"/>
      <c r="EF76" s="279"/>
      <c r="EG76" s="279"/>
      <c r="EH76" s="279"/>
      <c r="EI76" s="279"/>
      <c r="EJ76" s="279"/>
      <c r="EK76" s="279"/>
      <c r="EL76" s="279"/>
      <c r="EM76" s="279"/>
      <c r="EN76" s="279"/>
      <c r="EO76" s="279"/>
      <c r="EP76" s="279"/>
      <c r="EQ76" s="279"/>
      <c r="ER76" s="279"/>
      <c r="ES76" s="279"/>
      <c r="ET76" s="279"/>
      <c r="EU76" s="279"/>
      <c r="EV76" s="279"/>
      <c r="EW76" s="279"/>
      <c r="EX76" s="279"/>
      <c r="EY76" s="279"/>
      <c r="EZ76" s="279"/>
      <c r="FA76" s="279"/>
      <c r="FB76" s="279"/>
      <c r="FC76" s="279"/>
      <c r="FD76" s="279"/>
      <c r="FE76" s="279"/>
      <c r="FF76" s="279"/>
      <c r="FG76" s="279"/>
      <c r="FH76" s="279"/>
      <c r="FI76" s="279"/>
      <c r="FJ76" s="279"/>
      <c r="FK76" s="279"/>
      <c r="FL76" s="279"/>
      <c r="FM76" s="279"/>
      <c r="FN76" s="279"/>
      <c r="FO76" s="279"/>
      <c r="FP76" s="279"/>
      <c r="FQ76" s="279"/>
      <c r="FR76" s="279"/>
      <c r="FS76" s="279"/>
      <c r="FT76" s="279"/>
      <c r="FU76" s="279"/>
      <c r="FV76" s="279"/>
      <c r="FW76" s="279"/>
      <c r="FX76" s="279"/>
      <c r="FY76" s="279"/>
      <c r="FZ76" s="279"/>
      <c r="GA76" s="279"/>
      <c r="GB76" s="279"/>
      <c r="GC76" s="279"/>
      <c r="GD76" s="279"/>
      <c r="GE76" s="279"/>
      <c r="GF76" s="279"/>
      <c r="GG76" s="279"/>
      <c r="GH76" s="279"/>
      <c r="GI76" s="279"/>
      <c r="GJ76" s="279"/>
      <c r="GK76" s="279"/>
      <c r="GL76" s="279"/>
      <c r="GM76" s="279"/>
      <c r="GN76" s="279"/>
      <c r="GO76" s="279"/>
      <c r="GP76" s="279"/>
      <c r="GQ76" s="279"/>
      <c r="GR76" s="279"/>
      <c r="GS76" s="279"/>
      <c r="GT76" s="279"/>
      <c r="GU76" s="279"/>
      <c r="GV76" s="279"/>
      <c r="GW76" s="279"/>
      <c r="GX76" s="279"/>
      <c r="GY76" s="279"/>
      <c r="GZ76" s="279"/>
      <c r="HA76" s="279"/>
      <c r="HB76" s="279"/>
      <c r="HC76" s="279"/>
      <c r="HD76" s="279"/>
      <c r="HE76" s="279"/>
      <c r="HF76" s="279"/>
      <c r="HG76" s="279"/>
      <c r="HH76" s="279"/>
      <c r="HI76" s="279"/>
      <c r="HJ76" s="279"/>
      <c r="HK76" s="279"/>
      <c r="HL76" s="279"/>
      <c r="HM76" s="279"/>
    </row>
    <row r="77" spans="1:221" s="280" customFormat="1" x14ac:dyDescent="0.25">
      <c r="A77" s="427"/>
      <c r="E77" s="279"/>
      <c r="F77" s="279"/>
      <c r="G77" s="279"/>
      <c r="H77" s="279"/>
      <c r="I77" s="279"/>
      <c r="J77" s="279"/>
      <c r="K77" s="279"/>
      <c r="L77" s="281"/>
      <c r="M77" s="281"/>
      <c r="N77" s="281"/>
      <c r="O77" s="281"/>
      <c r="P77" s="281"/>
      <c r="Q77" s="288"/>
      <c r="R77" s="288"/>
      <c r="S77" s="282"/>
      <c r="T77" s="282"/>
      <c r="U77" s="282"/>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279"/>
      <c r="BQ77" s="279"/>
      <c r="BR77" s="279"/>
      <c r="BS77" s="279"/>
      <c r="BT77" s="279"/>
      <c r="BU77" s="279"/>
      <c r="BV77" s="279"/>
      <c r="BW77" s="279"/>
      <c r="BX77" s="279"/>
      <c r="BY77" s="279"/>
      <c r="BZ77" s="279"/>
      <c r="CA77" s="279"/>
      <c r="CB77" s="279"/>
      <c r="CC77" s="279"/>
      <c r="CD77" s="279"/>
      <c r="CE77" s="279"/>
      <c r="CF77" s="279"/>
      <c r="CG77" s="279"/>
      <c r="CH77" s="279"/>
      <c r="CI77" s="279"/>
      <c r="CJ77" s="279"/>
      <c r="CK77" s="279"/>
      <c r="CL77" s="279"/>
      <c r="CM77" s="279"/>
      <c r="CN77" s="279"/>
      <c r="CO77" s="279"/>
      <c r="CP77" s="279"/>
      <c r="CQ77" s="279"/>
      <c r="CR77" s="279"/>
      <c r="CS77" s="279"/>
      <c r="CT77" s="279"/>
      <c r="CU77" s="279"/>
      <c r="CV77" s="279"/>
      <c r="CW77" s="279"/>
      <c r="CX77" s="279"/>
      <c r="CY77" s="279"/>
      <c r="CZ77" s="279"/>
      <c r="DA77" s="279"/>
      <c r="DB77" s="279"/>
      <c r="DC77" s="279"/>
      <c r="DD77" s="279"/>
      <c r="DE77" s="279"/>
      <c r="DF77" s="279"/>
      <c r="DG77" s="279"/>
      <c r="DH77" s="279"/>
      <c r="DI77" s="279"/>
      <c r="DJ77" s="279"/>
      <c r="DK77" s="279"/>
      <c r="DL77" s="279"/>
      <c r="DM77" s="279"/>
      <c r="DN77" s="279"/>
      <c r="DO77" s="279"/>
      <c r="DP77" s="279"/>
      <c r="DQ77" s="279"/>
      <c r="DR77" s="279"/>
      <c r="DS77" s="279"/>
      <c r="DT77" s="279"/>
      <c r="DU77" s="279"/>
      <c r="DV77" s="279"/>
      <c r="DW77" s="279"/>
      <c r="DX77" s="279"/>
      <c r="DY77" s="279"/>
      <c r="DZ77" s="279"/>
      <c r="EA77" s="279"/>
      <c r="EB77" s="279"/>
      <c r="EC77" s="279"/>
      <c r="ED77" s="279"/>
      <c r="EE77" s="279"/>
      <c r="EF77" s="279"/>
      <c r="EG77" s="279"/>
      <c r="EH77" s="279"/>
      <c r="EI77" s="279"/>
      <c r="EJ77" s="279"/>
      <c r="EK77" s="279"/>
      <c r="EL77" s="279"/>
      <c r="EM77" s="279"/>
      <c r="EN77" s="279"/>
      <c r="EO77" s="279"/>
      <c r="EP77" s="279"/>
      <c r="EQ77" s="279"/>
      <c r="ER77" s="279"/>
      <c r="ES77" s="279"/>
      <c r="ET77" s="279"/>
      <c r="EU77" s="279"/>
      <c r="EV77" s="279"/>
      <c r="EW77" s="279"/>
      <c r="EX77" s="279"/>
      <c r="EY77" s="279"/>
      <c r="EZ77" s="279"/>
      <c r="FA77" s="279"/>
      <c r="FB77" s="279"/>
      <c r="FC77" s="279"/>
      <c r="FD77" s="279"/>
      <c r="FE77" s="279"/>
      <c r="FF77" s="279"/>
      <c r="FG77" s="279"/>
      <c r="FH77" s="279"/>
      <c r="FI77" s="279"/>
      <c r="FJ77" s="279"/>
      <c r="FK77" s="279"/>
      <c r="FL77" s="279"/>
      <c r="FM77" s="279"/>
      <c r="FN77" s="279"/>
      <c r="FO77" s="279"/>
      <c r="FP77" s="279"/>
      <c r="FQ77" s="279"/>
      <c r="FR77" s="279"/>
      <c r="FS77" s="279"/>
      <c r="FT77" s="279"/>
      <c r="FU77" s="279"/>
      <c r="FV77" s="279"/>
      <c r="FW77" s="279"/>
      <c r="FX77" s="279"/>
      <c r="FY77" s="279"/>
      <c r="FZ77" s="279"/>
      <c r="GA77" s="279"/>
      <c r="GB77" s="279"/>
      <c r="GC77" s="279"/>
      <c r="GD77" s="279"/>
      <c r="GE77" s="279"/>
      <c r="GF77" s="279"/>
      <c r="GG77" s="279"/>
      <c r="GH77" s="279"/>
      <c r="GI77" s="279"/>
      <c r="GJ77" s="279"/>
      <c r="GK77" s="279"/>
      <c r="GL77" s="279"/>
      <c r="GM77" s="279"/>
      <c r="GN77" s="279"/>
      <c r="GO77" s="279"/>
      <c r="GP77" s="279"/>
      <c r="GQ77" s="279"/>
      <c r="GR77" s="279"/>
      <c r="GS77" s="279"/>
      <c r="GT77" s="279"/>
      <c r="GU77" s="279"/>
      <c r="GV77" s="279"/>
      <c r="GW77" s="279"/>
      <c r="GX77" s="279"/>
      <c r="GY77" s="279"/>
      <c r="GZ77" s="279"/>
      <c r="HA77" s="279"/>
      <c r="HB77" s="279"/>
      <c r="HC77" s="279"/>
      <c r="HD77" s="279"/>
      <c r="HE77" s="279"/>
      <c r="HF77" s="279"/>
      <c r="HG77" s="279"/>
      <c r="HH77" s="279"/>
      <c r="HI77" s="279"/>
      <c r="HJ77" s="279"/>
      <c r="HK77" s="279"/>
      <c r="HL77" s="279"/>
      <c r="HM77" s="279"/>
    </row>
    <row r="78" spans="1:221" s="280" customFormat="1" x14ac:dyDescent="0.25">
      <c r="A78" s="427"/>
      <c r="E78" s="279"/>
      <c r="F78" s="279"/>
      <c r="G78" s="279"/>
      <c r="H78" s="279"/>
      <c r="I78" s="279"/>
      <c r="J78" s="279"/>
      <c r="K78" s="279"/>
      <c r="L78" s="281"/>
      <c r="M78" s="281"/>
      <c r="N78" s="281"/>
      <c r="O78" s="281"/>
      <c r="P78" s="281"/>
      <c r="Q78" s="288"/>
      <c r="R78" s="288"/>
      <c r="S78" s="282"/>
      <c r="T78" s="282"/>
      <c r="U78" s="282"/>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79"/>
      <c r="DF78" s="279"/>
      <c r="DG78" s="279"/>
      <c r="DH78" s="279"/>
      <c r="DI78" s="279"/>
      <c r="DJ78" s="279"/>
      <c r="DK78" s="279"/>
      <c r="DL78" s="279"/>
      <c r="DM78" s="279"/>
      <c r="DN78" s="279"/>
      <c r="DO78" s="279"/>
      <c r="DP78" s="279"/>
      <c r="DQ78" s="279"/>
      <c r="DR78" s="279"/>
      <c r="DS78" s="279"/>
      <c r="DT78" s="279"/>
      <c r="DU78" s="279"/>
      <c r="DV78" s="279"/>
      <c r="DW78" s="279"/>
      <c r="DX78" s="279"/>
      <c r="DY78" s="279"/>
      <c r="DZ78" s="279"/>
      <c r="EA78" s="279"/>
      <c r="EB78" s="279"/>
      <c r="EC78" s="279"/>
      <c r="ED78" s="279"/>
      <c r="EE78" s="279"/>
      <c r="EF78" s="279"/>
      <c r="EG78" s="279"/>
      <c r="EH78" s="279"/>
      <c r="EI78" s="279"/>
      <c r="EJ78" s="279"/>
      <c r="EK78" s="279"/>
      <c r="EL78" s="279"/>
      <c r="EM78" s="279"/>
      <c r="EN78" s="279"/>
      <c r="EO78" s="279"/>
      <c r="EP78" s="279"/>
      <c r="EQ78" s="279"/>
      <c r="ER78" s="279"/>
      <c r="ES78" s="279"/>
      <c r="ET78" s="279"/>
      <c r="EU78" s="279"/>
      <c r="EV78" s="279"/>
      <c r="EW78" s="279"/>
      <c r="EX78" s="279"/>
      <c r="EY78" s="279"/>
      <c r="EZ78" s="279"/>
      <c r="FA78" s="279"/>
      <c r="FB78" s="279"/>
      <c r="FC78" s="279"/>
      <c r="FD78" s="279"/>
      <c r="FE78" s="279"/>
      <c r="FF78" s="279"/>
      <c r="FG78" s="279"/>
      <c r="FH78" s="279"/>
      <c r="FI78" s="279"/>
      <c r="FJ78" s="279"/>
      <c r="FK78" s="279"/>
      <c r="FL78" s="279"/>
      <c r="FM78" s="279"/>
      <c r="FN78" s="279"/>
      <c r="FO78" s="279"/>
      <c r="FP78" s="279"/>
      <c r="FQ78" s="279"/>
      <c r="FR78" s="279"/>
      <c r="FS78" s="279"/>
      <c r="FT78" s="279"/>
      <c r="FU78" s="279"/>
      <c r="FV78" s="279"/>
      <c r="FW78" s="279"/>
      <c r="FX78" s="279"/>
      <c r="FY78" s="279"/>
      <c r="FZ78" s="279"/>
      <c r="GA78" s="279"/>
      <c r="GB78" s="279"/>
      <c r="GC78" s="279"/>
      <c r="GD78" s="279"/>
      <c r="GE78" s="279"/>
      <c r="GF78" s="279"/>
      <c r="GG78" s="279"/>
      <c r="GH78" s="279"/>
      <c r="GI78" s="279"/>
      <c r="GJ78" s="279"/>
      <c r="GK78" s="279"/>
      <c r="GL78" s="279"/>
      <c r="GM78" s="279"/>
      <c r="GN78" s="279"/>
      <c r="GO78" s="279"/>
      <c r="GP78" s="279"/>
      <c r="GQ78" s="279"/>
      <c r="GR78" s="279"/>
      <c r="GS78" s="279"/>
      <c r="GT78" s="279"/>
      <c r="GU78" s="279"/>
      <c r="GV78" s="279"/>
      <c r="GW78" s="279"/>
      <c r="GX78" s="279"/>
      <c r="GY78" s="279"/>
      <c r="GZ78" s="279"/>
      <c r="HA78" s="279"/>
      <c r="HB78" s="279"/>
      <c r="HC78" s="279"/>
      <c r="HD78" s="279"/>
      <c r="HE78" s="279"/>
      <c r="HF78" s="279"/>
      <c r="HG78" s="279"/>
      <c r="HH78" s="279"/>
      <c r="HI78" s="279"/>
      <c r="HJ78" s="279"/>
      <c r="HK78" s="279"/>
      <c r="HL78" s="279"/>
      <c r="HM78" s="279"/>
    </row>
    <row r="79" spans="1:221" s="280" customFormat="1" x14ac:dyDescent="0.25">
      <c r="A79" s="427"/>
      <c r="E79" s="279"/>
      <c r="F79" s="279"/>
      <c r="G79" s="279"/>
      <c r="H79" s="279"/>
      <c r="I79" s="279"/>
      <c r="J79" s="279"/>
      <c r="K79" s="279"/>
      <c r="L79" s="281"/>
      <c r="M79" s="281"/>
      <c r="N79" s="281"/>
      <c r="O79" s="281"/>
      <c r="P79" s="281"/>
      <c r="Q79" s="288"/>
      <c r="R79" s="288"/>
      <c r="S79" s="282"/>
      <c r="T79" s="282"/>
      <c r="U79" s="282"/>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79"/>
      <c r="DF79" s="279"/>
      <c r="DG79" s="279"/>
      <c r="DH79" s="279"/>
      <c r="DI79" s="279"/>
      <c r="DJ79" s="279"/>
      <c r="DK79" s="279"/>
      <c r="DL79" s="279"/>
      <c r="DM79" s="279"/>
      <c r="DN79" s="279"/>
      <c r="DO79" s="279"/>
      <c r="DP79" s="279"/>
      <c r="DQ79" s="279"/>
      <c r="DR79" s="279"/>
      <c r="DS79" s="279"/>
      <c r="DT79" s="279"/>
      <c r="DU79" s="279"/>
      <c r="DV79" s="279"/>
      <c r="DW79" s="279"/>
      <c r="DX79" s="279"/>
      <c r="DY79" s="279"/>
      <c r="DZ79" s="279"/>
      <c r="EA79" s="279"/>
      <c r="EB79" s="279"/>
      <c r="EC79" s="279"/>
      <c r="ED79" s="279"/>
      <c r="EE79" s="279"/>
      <c r="EF79" s="279"/>
      <c r="EG79" s="279"/>
      <c r="EH79" s="279"/>
      <c r="EI79" s="279"/>
      <c r="EJ79" s="279"/>
      <c r="EK79" s="279"/>
      <c r="EL79" s="279"/>
      <c r="EM79" s="279"/>
      <c r="EN79" s="279"/>
      <c r="EO79" s="279"/>
      <c r="EP79" s="279"/>
      <c r="EQ79" s="279"/>
      <c r="ER79" s="279"/>
      <c r="ES79" s="279"/>
      <c r="ET79" s="279"/>
      <c r="EU79" s="279"/>
      <c r="EV79" s="279"/>
      <c r="EW79" s="279"/>
      <c r="EX79" s="279"/>
      <c r="EY79" s="279"/>
      <c r="EZ79" s="279"/>
      <c r="FA79" s="279"/>
      <c r="FB79" s="279"/>
      <c r="FC79" s="279"/>
      <c r="FD79" s="279"/>
      <c r="FE79" s="279"/>
      <c r="FF79" s="279"/>
      <c r="FG79" s="279"/>
      <c r="FH79" s="279"/>
      <c r="FI79" s="279"/>
      <c r="FJ79" s="279"/>
      <c r="FK79" s="279"/>
      <c r="FL79" s="279"/>
      <c r="FM79" s="279"/>
      <c r="FN79" s="279"/>
      <c r="FO79" s="279"/>
      <c r="FP79" s="279"/>
      <c r="FQ79" s="279"/>
      <c r="FR79" s="279"/>
      <c r="FS79" s="279"/>
      <c r="FT79" s="279"/>
      <c r="FU79" s="279"/>
      <c r="FV79" s="279"/>
      <c r="FW79" s="279"/>
      <c r="FX79" s="279"/>
      <c r="FY79" s="279"/>
      <c r="FZ79" s="279"/>
      <c r="GA79" s="279"/>
      <c r="GB79" s="279"/>
      <c r="GC79" s="279"/>
      <c r="GD79" s="279"/>
      <c r="GE79" s="279"/>
      <c r="GF79" s="279"/>
      <c r="GG79" s="279"/>
      <c r="GH79" s="279"/>
      <c r="GI79" s="279"/>
      <c r="GJ79" s="279"/>
      <c r="GK79" s="279"/>
      <c r="GL79" s="279"/>
      <c r="GM79" s="279"/>
      <c r="GN79" s="279"/>
      <c r="GO79" s="279"/>
      <c r="GP79" s="279"/>
      <c r="GQ79" s="279"/>
      <c r="GR79" s="279"/>
      <c r="GS79" s="279"/>
      <c r="GT79" s="279"/>
      <c r="GU79" s="279"/>
      <c r="GV79" s="279"/>
      <c r="GW79" s="279"/>
      <c r="GX79" s="279"/>
      <c r="GY79" s="279"/>
      <c r="GZ79" s="279"/>
      <c r="HA79" s="279"/>
      <c r="HB79" s="279"/>
      <c r="HC79" s="279"/>
      <c r="HD79" s="279"/>
      <c r="HE79" s="279"/>
      <c r="HF79" s="279"/>
      <c r="HG79" s="279"/>
      <c r="HH79" s="279"/>
      <c r="HI79" s="279"/>
      <c r="HJ79" s="279"/>
      <c r="HK79" s="279"/>
      <c r="HL79" s="279"/>
      <c r="HM79" s="279"/>
    </row>
    <row r="80" spans="1:221" s="280" customFormat="1" x14ac:dyDescent="0.25">
      <c r="A80" s="427"/>
      <c r="E80" s="279"/>
      <c r="F80" s="279"/>
      <c r="G80" s="279"/>
      <c r="H80" s="279"/>
      <c r="I80" s="279"/>
      <c r="J80" s="279"/>
      <c r="K80" s="279"/>
      <c r="L80" s="281"/>
      <c r="M80" s="281"/>
      <c r="N80" s="281"/>
      <c r="O80" s="281"/>
      <c r="P80" s="281"/>
      <c r="Q80" s="288"/>
      <c r="R80" s="288"/>
      <c r="S80" s="282"/>
      <c r="T80" s="282"/>
      <c r="U80" s="282"/>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279"/>
      <c r="CG80" s="279"/>
      <c r="CH80" s="279"/>
      <c r="CI80" s="279"/>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79"/>
      <c r="DF80" s="279"/>
      <c r="DG80" s="279"/>
      <c r="DH80" s="279"/>
      <c r="DI80" s="279"/>
      <c r="DJ80" s="279"/>
      <c r="DK80" s="279"/>
      <c r="DL80" s="279"/>
      <c r="DM80" s="279"/>
      <c r="DN80" s="279"/>
      <c r="DO80" s="279"/>
      <c r="DP80" s="279"/>
      <c r="DQ80" s="279"/>
      <c r="DR80" s="279"/>
      <c r="DS80" s="279"/>
      <c r="DT80" s="279"/>
      <c r="DU80" s="279"/>
      <c r="DV80" s="279"/>
      <c r="DW80" s="279"/>
      <c r="DX80" s="279"/>
      <c r="DY80" s="279"/>
      <c r="DZ80" s="279"/>
      <c r="EA80" s="279"/>
      <c r="EB80" s="279"/>
      <c r="EC80" s="279"/>
      <c r="ED80" s="279"/>
      <c r="EE80" s="279"/>
      <c r="EF80" s="279"/>
      <c r="EG80" s="279"/>
      <c r="EH80" s="279"/>
      <c r="EI80" s="279"/>
      <c r="EJ80" s="279"/>
      <c r="EK80" s="279"/>
      <c r="EL80" s="279"/>
      <c r="EM80" s="279"/>
      <c r="EN80" s="279"/>
      <c r="EO80" s="279"/>
      <c r="EP80" s="279"/>
      <c r="EQ80" s="279"/>
      <c r="ER80" s="279"/>
      <c r="ES80" s="279"/>
      <c r="ET80" s="279"/>
      <c r="EU80" s="279"/>
      <c r="EV80" s="279"/>
      <c r="EW80" s="279"/>
      <c r="EX80" s="279"/>
      <c r="EY80" s="279"/>
      <c r="EZ80" s="279"/>
      <c r="FA80" s="279"/>
      <c r="FB80" s="279"/>
      <c r="FC80" s="279"/>
      <c r="FD80" s="279"/>
      <c r="FE80" s="279"/>
      <c r="FF80" s="279"/>
      <c r="FG80" s="279"/>
      <c r="FH80" s="279"/>
      <c r="FI80" s="279"/>
      <c r="FJ80" s="279"/>
      <c r="FK80" s="279"/>
      <c r="FL80" s="279"/>
      <c r="FM80" s="279"/>
      <c r="FN80" s="279"/>
      <c r="FO80" s="279"/>
      <c r="FP80" s="279"/>
      <c r="FQ80" s="279"/>
      <c r="FR80" s="279"/>
      <c r="FS80" s="279"/>
      <c r="FT80" s="279"/>
      <c r="FU80" s="279"/>
      <c r="FV80" s="279"/>
      <c r="FW80" s="279"/>
      <c r="FX80" s="279"/>
      <c r="FY80" s="279"/>
      <c r="FZ80" s="279"/>
      <c r="GA80" s="279"/>
      <c r="GB80" s="279"/>
      <c r="GC80" s="279"/>
      <c r="GD80" s="279"/>
      <c r="GE80" s="279"/>
      <c r="GF80" s="279"/>
      <c r="GG80" s="279"/>
      <c r="GH80" s="279"/>
      <c r="GI80" s="279"/>
      <c r="GJ80" s="279"/>
      <c r="GK80" s="279"/>
      <c r="GL80" s="279"/>
      <c r="GM80" s="279"/>
      <c r="GN80" s="279"/>
      <c r="GO80" s="279"/>
      <c r="GP80" s="279"/>
      <c r="GQ80" s="279"/>
      <c r="GR80" s="279"/>
      <c r="GS80" s="279"/>
      <c r="GT80" s="279"/>
      <c r="GU80" s="279"/>
      <c r="GV80" s="279"/>
      <c r="GW80" s="279"/>
      <c r="GX80" s="279"/>
      <c r="GY80" s="279"/>
      <c r="GZ80" s="279"/>
      <c r="HA80" s="279"/>
      <c r="HB80" s="279"/>
      <c r="HC80" s="279"/>
      <c r="HD80" s="279"/>
      <c r="HE80" s="279"/>
      <c r="HF80" s="279"/>
      <c r="HG80" s="279"/>
      <c r="HH80" s="279"/>
      <c r="HI80" s="279"/>
      <c r="HJ80" s="279"/>
      <c r="HK80" s="279"/>
      <c r="HL80" s="279"/>
      <c r="HM80" s="279"/>
    </row>
    <row r="81" spans="1:221" s="280" customFormat="1" x14ac:dyDescent="0.25">
      <c r="A81" s="427"/>
      <c r="E81" s="279"/>
      <c r="F81" s="279"/>
      <c r="G81" s="279"/>
      <c r="H81" s="279"/>
      <c r="I81" s="279"/>
      <c r="J81" s="279"/>
      <c r="K81" s="279"/>
      <c r="L81" s="281"/>
      <c r="M81" s="281"/>
      <c r="N81" s="281"/>
      <c r="O81" s="281"/>
      <c r="P81" s="281"/>
      <c r="Q81" s="288"/>
      <c r="R81" s="288"/>
      <c r="S81" s="282"/>
      <c r="T81" s="282"/>
      <c r="U81" s="282"/>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279"/>
      <c r="BP81" s="279"/>
      <c r="BQ81" s="279"/>
      <c r="BR81" s="279"/>
      <c r="BS81" s="279"/>
      <c r="BT81" s="279"/>
      <c r="BU81" s="279"/>
      <c r="BV81" s="279"/>
      <c r="BW81" s="279"/>
      <c r="BX81" s="279"/>
      <c r="BY81" s="279"/>
      <c r="BZ81" s="279"/>
      <c r="CA81" s="279"/>
      <c r="CB81" s="279"/>
      <c r="CC81" s="279"/>
      <c r="CD81" s="279"/>
      <c r="CE81" s="279"/>
      <c r="CF81" s="279"/>
      <c r="CG81" s="279"/>
      <c r="CH81" s="279"/>
      <c r="CI81" s="279"/>
      <c r="CJ81" s="279"/>
      <c r="CK81" s="279"/>
      <c r="CL81" s="279"/>
      <c r="CM81" s="279"/>
      <c r="CN81" s="279"/>
      <c r="CO81" s="279"/>
      <c r="CP81" s="279"/>
      <c r="CQ81" s="279"/>
      <c r="CR81" s="279"/>
      <c r="CS81" s="279"/>
      <c r="CT81" s="279"/>
      <c r="CU81" s="279"/>
      <c r="CV81" s="279"/>
      <c r="CW81" s="279"/>
      <c r="CX81" s="279"/>
      <c r="CY81" s="279"/>
      <c r="CZ81" s="279"/>
      <c r="DA81" s="279"/>
      <c r="DB81" s="279"/>
      <c r="DC81" s="279"/>
      <c r="DD81" s="279"/>
      <c r="DE81" s="279"/>
      <c r="DF81" s="279"/>
      <c r="DG81" s="279"/>
      <c r="DH81" s="279"/>
      <c r="DI81" s="279"/>
      <c r="DJ81" s="279"/>
      <c r="DK81" s="279"/>
      <c r="DL81" s="279"/>
      <c r="DM81" s="279"/>
      <c r="DN81" s="279"/>
      <c r="DO81" s="279"/>
      <c r="DP81" s="279"/>
      <c r="DQ81" s="279"/>
      <c r="DR81" s="279"/>
      <c r="DS81" s="279"/>
      <c r="DT81" s="279"/>
      <c r="DU81" s="279"/>
      <c r="DV81" s="279"/>
      <c r="DW81" s="279"/>
      <c r="DX81" s="279"/>
      <c r="DY81" s="279"/>
      <c r="DZ81" s="279"/>
      <c r="EA81" s="279"/>
      <c r="EB81" s="279"/>
      <c r="EC81" s="279"/>
      <c r="ED81" s="279"/>
      <c r="EE81" s="279"/>
      <c r="EF81" s="279"/>
      <c r="EG81" s="279"/>
      <c r="EH81" s="279"/>
      <c r="EI81" s="279"/>
      <c r="EJ81" s="279"/>
      <c r="EK81" s="279"/>
      <c r="EL81" s="279"/>
      <c r="EM81" s="279"/>
      <c r="EN81" s="279"/>
      <c r="EO81" s="279"/>
      <c r="EP81" s="279"/>
      <c r="EQ81" s="279"/>
      <c r="ER81" s="279"/>
      <c r="ES81" s="279"/>
      <c r="ET81" s="279"/>
      <c r="EU81" s="279"/>
      <c r="EV81" s="279"/>
      <c r="EW81" s="279"/>
      <c r="EX81" s="279"/>
      <c r="EY81" s="279"/>
      <c r="EZ81" s="279"/>
      <c r="FA81" s="279"/>
      <c r="FB81" s="279"/>
      <c r="FC81" s="279"/>
      <c r="FD81" s="279"/>
      <c r="FE81" s="279"/>
      <c r="FF81" s="279"/>
      <c r="FG81" s="279"/>
      <c r="FH81" s="279"/>
      <c r="FI81" s="279"/>
      <c r="FJ81" s="279"/>
      <c r="FK81" s="279"/>
      <c r="FL81" s="279"/>
      <c r="FM81" s="279"/>
      <c r="FN81" s="279"/>
      <c r="FO81" s="279"/>
      <c r="FP81" s="279"/>
      <c r="FQ81" s="279"/>
      <c r="FR81" s="279"/>
      <c r="FS81" s="279"/>
      <c r="FT81" s="279"/>
      <c r="FU81" s="279"/>
      <c r="FV81" s="279"/>
      <c r="FW81" s="279"/>
      <c r="FX81" s="279"/>
      <c r="FY81" s="279"/>
      <c r="FZ81" s="279"/>
      <c r="GA81" s="279"/>
      <c r="GB81" s="279"/>
      <c r="GC81" s="279"/>
      <c r="GD81" s="279"/>
      <c r="GE81" s="279"/>
      <c r="GF81" s="279"/>
      <c r="GG81" s="279"/>
      <c r="GH81" s="279"/>
      <c r="GI81" s="279"/>
      <c r="GJ81" s="279"/>
      <c r="GK81" s="279"/>
      <c r="GL81" s="279"/>
      <c r="GM81" s="279"/>
      <c r="GN81" s="279"/>
      <c r="GO81" s="279"/>
      <c r="GP81" s="279"/>
      <c r="GQ81" s="279"/>
      <c r="GR81" s="279"/>
      <c r="GS81" s="279"/>
      <c r="GT81" s="279"/>
      <c r="GU81" s="279"/>
      <c r="GV81" s="279"/>
      <c r="GW81" s="279"/>
      <c r="GX81" s="279"/>
      <c r="GY81" s="279"/>
      <c r="GZ81" s="279"/>
      <c r="HA81" s="279"/>
      <c r="HB81" s="279"/>
      <c r="HC81" s="279"/>
      <c r="HD81" s="279"/>
      <c r="HE81" s="279"/>
      <c r="HF81" s="279"/>
      <c r="HG81" s="279"/>
      <c r="HH81" s="279"/>
      <c r="HI81" s="279"/>
      <c r="HJ81" s="279"/>
      <c r="HK81" s="279"/>
      <c r="HL81" s="279"/>
      <c r="HM81" s="279"/>
    </row>
    <row r="82" spans="1:221" s="280" customFormat="1" x14ac:dyDescent="0.25">
      <c r="A82" s="427"/>
      <c r="E82" s="279"/>
      <c r="F82" s="279"/>
      <c r="G82" s="279"/>
      <c r="H82" s="279"/>
      <c r="I82" s="279"/>
      <c r="J82" s="279"/>
      <c r="K82" s="279"/>
      <c r="L82" s="281"/>
      <c r="M82" s="281"/>
      <c r="N82" s="281"/>
      <c r="O82" s="281"/>
      <c r="P82" s="281"/>
      <c r="Q82" s="288"/>
      <c r="R82" s="288"/>
      <c r="S82" s="282"/>
      <c r="T82" s="282"/>
      <c r="U82" s="282"/>
      <c r="V82" s="279"/>
      <c r="W82" s="279"/>
      <c r="X82" s="279"/>
      <c r="Y82" s="279"/>
      <c r="Z82" s="279"/>
      <c r="AA82" s="279"/>
      <c r="AB82" s="279"/>
      <c r="AC82" s="279"/>
      <c r="AD82" s="279"/>
      <c r="AE82" s="279"/>
      <c r="AF82" s="279"/>
      <c r="AG82" s="279"/>
      <c r="AH82" s="279"/>
      <c r="AI82" s="279"/>
      <c r="AJ82" s="279"/>
      <c r="AK82" s="279"/>
      <c r="AL82" s="279"/>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79"/>
      <c r="BQ82" s="279"/>
      <c r="BR82" s="279"/>
      <c r="BS82" s="279"/>
      <c r="BT82" s="279"/>
      <c r="BU82" s="279"/>
      <c r="BV82" s="279"/>
      <c r="BW82" s="279"/>
      <c r="BX82" s="279"/>
      <c r="BY82" s="279"/>
      <c r="BZ82" s="279"/>
      <c r="CA82" s="279"/>
      <c r="CB82" s="279"/>
      <c r="CC82" s="279"/>
      <c r="CD82" s="279"/>
      <c r="CE82" s="279"/>
      <c r="CF82" s="279"/>
      <c r="CG82" s="279"/>
      <c r="CH82" s="279"/>
      <c r="CI82" s="279"/>
      <c r="CJ82" s="279"/>
      <c r="CK82" s="279"/>
      <c r="CL82" s="279"/>
      <c r="CM82" s="279"/>
      <c r="CN82" s="279"/>
      <c r="CO82" s="279"/>
      <c r="CP82" s="279"/>
      <c r="CQ82" s="279"/>
      <c r="CR82" s="279"/>
      <c r="CS82" s="279"/>
      <c r="CT82" s="279"/>
      <c r="CU82" s="279"/>
      <c r="CV82" s="279"/>
      <c r="CW82" s="279"/>
      <c r="CX82" s="279"/>
      <c r="CY82" s="279"/>
      <c r="CZ82" s="279"/>
      <c r="DA82" s="279"/>
      <c r="DB82" s="279"/>
      <c r="DC82" s="279"/>
      <c r="DD82" s="279"/>
      <c r="DE82" s="279"/>
      <c r="DF82" s="279"/>
      <c r="DG82" s="279"/>
      <c r="DH82" s="279"/>
      <c r="DI82" s="279"/>
      <c r="DJ82" s="279"/>
      <c r="DK82" s="279"/>
      <c r="DL82" s="279"/>
      <c r="DM82" s="279"/>
      <c r="DN82" s="279"/>
      <c r="DO82" s="279"/>
      <c r="DP82" s="279"/>
      <c r="DQ82" s="279"/>
      <c r="DR82" s="279"/>
      <c r="DS82" s="279"/>
      <c r="DT82" s="279"/>
      <c r="DU82" s="279"/>
      <c r="DV82" s="279"/>
      <c r="DW82" s="279"/>
      <c r="DX82" s="279"/>
      <c r="DY82" s="279"/>
      <c r="DZ82" s="279"/>
      <c r="EA82" s="279"/>
      <c r="EB82" s="279"/>
      <c r="EC82" s="279"/>
      <c r="ED82" s="279"/>
      <c r="EE82" s="279"/>
      <c r="EF82" s="279"/>
      <c r="EG82" s="279"/>
      <c r="EH82" s="279"/>
      <c r="EI82" s="279"/>
      <c r="EJ82" s="279"/>
      <c r="EK82" s="279"/>
      <c r="EL82" s="279"/>
      <c r="EM82" s="279"/>
      <c r="EN82" s="279"/>
      <c r="EO82" s="279"/>
      <c r="EP82" s="279"/>
      <c r="EQ82" s="279"/>
      <c r="ER82" s="279"/>
      <c r="ES82" s="279"/>
      <c r="ET82" s="279"/>
      <c r="EU82" s="279"/>
      <c r="EV82" s="279"/>
      <c r="EW82" s="279"/>
      <c r="EX82" s="279"/>
      <c r="EY82" s="279"/>
      <c r="EZ82" s="279"/>
      <c r="FA82" s="279"/>
      <c r="FB82" s="279"/>
      <c r="FC82" s="279"/>
      <c r="FD82" s="279"/>
      <c r="FE82" s="279"/>
      <c r="FF82" s="279"/>
      <c r="FG82" s="279"/>
      <c r="FH82" s="279"/>
      <c r="FI82" s="279"/>
      <c r="FJ82" s="279"/>
      <c r="FK82" s="279"/>
      <c r="FL82" s="279"/>
      <c r="FM82" s="279"/>
      <c r="FN82" s="279"/>
      <c r="FO82" s="279"/>
      <c r="FP82" s="279"/>
      <c r="FQ82" s="279"/>
      <c r="FR82" s="279"/>
      <c r="FS82" s="279"/>
      <c r="FT82" s="279"/>
      <c r="FU82" s="279"/>
      <c r="FV82" s="279"/>
      <c r="FW82" s="279"/>
      <c r="FX82" s="279"/>
      <c r="FY82" s="279"/>
      <c r="FZ82" s="279"/>
      <c r="GA82" s="279"/>
      <c r="GB82" s="279"/>
      <c r="GC82" s="279"/>
      <c r="GD82" s="279"/>
      <c r="GE82" s="279"/>
      <c r="GF82" s="279"/>
      <c r="GG82" s="279"/>
      <c r="GH82" s="279"/>
      <c r="GI82" s="279"/>
      <c r="GJ82" s="279"/>
      <c r="GK82" s="279"/>
      <c r="GL82" s="279"/>
      <c r="GM82" s="279"/>
      <c r="GN82" s="279"/>
      <c r="GO82" s="279"/>
      <c r="GP82" s="279"/>
      <c r="GQ82" s="279"/>
      <c r="GR82" s="279"/>
      <c r="GS82" s="279"/>
      <c r="GT82" s="279"/>
      <c r="GU82" s="279"/>
      <c r="GV82" s="279"/>
      <c r="GW82" s="279"/>
      <c r="GX82" s="279"/>
      <c r="GY82" s="279"/>
      <c r="GZ82" s="279"/>
      <c r="HA82" s="279"/>
      <c r="HB82" s="279"/>
      <c r="HC82" s="279"/>
      <c r="HD82" s="279"/>
      <c r="HE82" s="279"/>
      <c r="HF82" s="279"/>
      <c r="HG82" s="279"/>
      <c r="HH82" s="279"/>
      <c r="HI82" s="279"/>
      <c r="HJ82" s="279"/>
      <c r="HK82" s="279"/>
      <c r="HL82" s="279"/>
      <c r="HM82" s="279"/>
    </row>
    <row r="83" spans="1:221" s="280" customFormat="1" x14ac:dyDescent="0.25">
      <c r="A83" s="427"/>
      <c r="E83" s="279"/>
      <c r="F83" s="279"/>
      <c r="G83" s="279"/>
      <c r="H83" s="279"/>
      <c r="I83" s="279"/>
      <c r="J83" s="279"/>
      <c r="K83" s="279"/>
      <c r="L83" s="281"/>
      <c r="M83" s="281"/>
      <c r="N83" s="281"/>
      <c r="O83" s="281"/>
      <c r="P83" s="281"/>
      <c r="Q83" s="288"/>
      <c r="R83" s="288"/>
      <c r="S83" s="282"/>
      <c r="T83" s="282"/>
      <c r="U83" s="282"/>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79"/>
      <c r="BI83" s="279"/>
      <c r="BJ83" s="279"/>
      <c r="BK83" s="279"/>
      <c r="BL83" s="279"/>
      <c r="BM83" s="279"/>
      <c r="BN83" s="279"/>
      <c r="BO83" s="279"/>
      <c r="BP83" s="279"/>
      <c r="BQ83" s="279"/>
      <c r="BR83" s="279"/>
      <c r="BS83" s="279"/>
      <c r="BT83" s="279"/>
      <c r="BU83" s="279"/>
      <c r="BV83" s="279"/>
      <c r="BW83" s="279"/>
      <c r="BX83" s="279"/>
      <c r="BY83" s="279"/>
      <c r="BZ83" s="279"/>
      <c r="CA83" s="279"/>
      <c r="CB83" s="279"/>
      <c r="CC83" s="279"/>
      <c r="CD83" s="279"/>
      <c r="CE83" s="279"/>
      <c r="CF83" s="279"/>
      <c r="CG83" s="279"/>
      <c r="CH83" s="279"/>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79"/>
      <c r="DF83" s="279"/>
      <c r="DG83" s="279"/>
      <c r="DH83" s="279"/>
      <c r="DI83" s="279"/>
      <c r="DJ83" s="279"/>
      <c r="DK83" s="279"/>
      <c r="DL83" s="279"/>
      <c r="DM83" s="279"/>
      <c r="DN83" s="279"/>
      <c r="DO83" s="279"/>
      <c r="DP83" s="279"/>
      <c r="DQ83" s="279"/>
      <c r="DR83" s="279"/>
      <c r="DS83" s="279"/>
      <c r="DT83" s="279"/>
      <c r="DU83" s="279"/>
      <c r="DV83" s="279"/>
      <c r="DW83" s="279"/>
      <c r="DX83" s="279"/>
      <c r="DY83" s="279"/>
      <c r="DZ83" s="279"/>
      <c r="EA83" s="279"/>
      <c r="EB83" s="279"/>
      <c r="EC83" s="279"/>
      <c r="ED83" s="279"/>
      <c r="EE83" s="279"/>
      <c r="EF83" s="279"/>
      <c r="EG83" s="279"/>
      <c r="EH83" s="279"/>
      <c r="EI83" s="279"/>
      <c r="EJ83" s="279"/>
      <c r="EK83" s="279"/>
      <c r="EL83" s="279"/>
      <c r="EM83" s="279"/>
      <c r="EN83" s="279"/>
      <c r="EO83" s="279"/>
      <c r="EP83" s="279"/>
      <c r="EQ83" s="279"/>
      <c r="ER83" s="279"/>
      <c r="ES83" s="279"/>
      <c r="ET83" s="279"/>
      <c r="EU83" s="279"/>
      <c r="EV83" s="279"/>
      <c r="EW83" s="279"/>
      <c r="EX83" s="279"/>
      <c r="EY83" s="279"/>
      <c r="EZ83" s="279"/>
      <c r="FA83" s="279"/>
      <c r="FB83" s="279"/>
      <c r="FC83" s="279"/>
      <c r="FD83" s="279"/>
      <c r="FE83" s="279"/>
      <c r="FF83" s="279"/>
      <c r="FG83" s="279"/>
      <c r="FH83" s="279"/>
      <c r="FI83" s="279"/>
      <c r="FJ83" s="279"/>
      <c r="FK83" s="279"/>
      <c r="FL83" s="279"/>
      <c r="FM83" s="279"/>
      <c r="FN83" s="279"/>
      <c r="FO83" s="279"/>
      <c r="FP83" s="279"/>
      <c r="FQ83" s="279"/>
      <c r="FR83" s="279"/>
      <c r="FS83" s="279"/>
      <c r="FT83" s="279"/>
      <c r="FU83" s="279"/>
      <c r="FV83" s="279"/>
      <c r="FW83" s="279"/>
      <c r="FX83" s="279"/>
      <c r="FY83" s="279"/>
      <c r="FZ83" s="279"/>
      <c r="GA83" s="279"/>
      <c r="GB83" s="279"/>
      <c r="GC83" s="279"/>
      <c r="GD83" s="279"/>
      <c r="GE83" s="279"/>
      <c r="GF83" s="279"/>
      <c r="GG83" s="279"/>
      <c r="GH83" s="279"/>
      <c r="GI83" s="279"/>
      <c r="GJ83" s="279"/>
      <c r="GK83" s="279"/>
      <c r="GL83" s="279"/>
      <c r="GM83" s="279"/>
      <c r="GN83" s="279"/>
      <c r="GO83" s="279"/>
      <c r="GP83" s="279"/>
      <c r="GQ83" s="279"/>
      <c r="GR83" s="279"/>
      <c r="GS83" s="279"/>
      <c r="GT83" s="279"/>
      <c r="GU83" s="279"/>
      <c r="GV83" s="279"/>
      <c r="GW83" s="279"/>
      <c r="GX83" s="279"/>
      <c r="GY83" s="279"/>
      <c r="GZ83" s="279"/>
      <c r="HA83" s="279"/>
      <c r="HB83" s="279"/>
      <c r="HC83" s="279"/>
      <c r="HD83" s="279"/>
      <c r="HE83" s="279"/>
      <c r="HF83" s="279"/>
      <c r="HG83" s="279"/>
      <c r="HH83" s="279"/>
      <c r="HI83" s="279"/>
      <c r="HJ83" s="279"/>
      <c r="HK83" s="279"/>
      <c r="HL83" s="279"/>
      <c r="HM83" s="279"/>
    </row>
    <row r="84" spans="1:221" s="280" customFormat="1" x14ac:dyDescent="0.25">
      <c r="A84" s="427"/>
      <c r="E84" s="279"/>
      <c r="F84" s="279"/>
      <c r="G84" s="279"/>
      <c r="H84" s="279"/>
      <c r="I84" s="279"/>
      <c r="J84" s="279"/>
      <c r="K84" s="279"/>
      <c r="L84" s="281"/>
      <c r="M84" s="281"/>
      <c r="N84" s="281"/>
      <c r="O84" s="281"/>
      <c r="P84" s="281"/>
      <c r="Q84" s="288"/>
      <c r="R84" s="288"/>
      <c r="S84" s="282"/>
      <c r="T84" s="282"/>
      <c r="U84" s="282"/>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c r="BI84" s="279"/>
      <c r="BJ84" s="279"/>
      <c r="BK84" s="279"/>
      <c r="BL84" s="279"/>
      <c r="BM84" s="279"/>
      <c r="BN84" s="279"/>
      <c r="BO84" s="279"/>
      <c r="BP84" s="279"/>
      <c r="BQ84" s="279"/>
      <c r="BR84" s="279"/>
      <c r="BS84" s="279"/>
      <c r="BT84" s="279"/>
      <c r="BU84" s="279"/>
      <c r="BV84" s="279"/>
      <c r="BW84" s="279"/>
      <c r="BX84" s="279"/>
      <c r="BY84" s="279"/>
      <c r="BZ84" s="279"/>
      <c r="CA84" s="279"/>
      <c r="CB84" s="279"/>
      <c r="CC84" s="279"/>
      <c r="CD84" s="279"/>
      <c r="CE84" s="279"/>
      <c r="CF84" s="279"/>
      <c r="CG84" s="279"/>
      <c r="CH84" s="279"/>
      <c r="CI84" s="279"/>
      <c r="CJ84" s="279"/>
      <c r="CK84" s="279"/>
      <c r="CL84" s="279"/>
      <c r="CM84" s="279"/>
      <c r="CN84" s="279"/>
      <c r="CO84" s="279"/>
      <c r="CP84" s="279"/>
      <c r="CQ84" s="279"/>
      <c r="CR84" s="279"/>
      <c r="CS84" s="279"/>
      <c r="CT84" s="279"/>
      <c r="CU84" s="279"/>
      <c r="CV84" s="279"/>
      <c r="CW84" s="279"/>
      <c r="CX84" s="279"/>
      <c r="CY84" s="279"/>
      <c r="CZ84" s="279"/>
      <c r="DA84" s="279"/>
      <c r="DB84" s="279"/>
      <c r="DC84" s="279"/>
      <c r="DD84" s="279"/>
      <c r="DE84" s="279"/>
      <c r="DF84" s="279"/>
      <c r="DG84" s="279"/>
      <c r="DH84" s="279"/>
      <c r="DI84" s="279"/>
      <c r="DJ84" s="279"/>
      <c r="DK84" s="279"/>
      <c r="DL84" s="279"/>
      <c r="DM84" s="279"/>
      <c r="DN84" s="279"/>
      <c r="DO84" s="279"/>
      <c r="DP84" s="279"/>
      <c r="DQ84" s="279"/>
      <c r="DR84" s="279"/>
      <c r="DS84" s="279"/>
      <c r="DT84" s="279"/>
      <c r="DU84" s="279"/>
      <c r="DV84" s="279"/>
      <c r="DW84" s="279"/>
      <c r="DX84" s="279"/>
      <c r="DY84" s="279"/>
      <c r="DZ84" s="279"/>
      <c r="EA84" s="279"/>
      <c r="EB84" s="279"/>
      <c r="EC84" s="279"/>
      <c r="ED84" s="279"/>
      <c r="EE84" s="279"/>
      <c r="EF84" s="279"/>
      <c r="EG84" s="279"/>
      <c r="EH84" s="279"/>
      <c r="EI84" s="279"/>
      <c r="EJ84" s="279"/>
      <c r="EK84" s="279"/>
      <c r="EL84" s="279"/>
      <c r="EM84" s="279"/>
      <c r="EN84" s="279"/>
      <c r="EO84" s="279"/>
      <c r="EP84" s="279"/>
      <c r="EQ84" s="279"/>
      <c r="ER84" s="279"/>
      <c r="ES84" s="279"/>
      <c r="ET84" s="279"/>
      <c r="EU84" s="279"/>
      <c r="EV84" s="279"/>
      <c r="EW84" s="279"/>
      <c r="EX84" s="279"/>
      <c r="EY84" s="279"/>
      <c r="EZ84" s="279"/>
      <c r="FA84" s="279"/>
      <c r="FB84" s="279"/>
      <c r="FC84" s="279"/>
      <c r="FD84" s="279"/>
      <c r="FE84" s="279"/>
      <c r="FF84" s="279"/>
      <c r="FG84" s="279"/>
      <c r="FH84" s="279"/>
      <c r="FI84" s="279"/>
      <c r="FJ84" s="279"/>
      <c r="FK84" s="279"/>
      <c r="FL84" s="279"/>
      <c r="FM84" s="279"/>
      <c r="FN84" s="279"/>
      <c r="FO84" s="279"/>
      <c r="FP84" s="279"/>
      <c r="FQ84" s="279"/>
      <c r="FR84" s="279"/>
      <c r="FS84" s="279"/>
      <c r="FT84" s="279"/>
      <c r="FU84" s="279"/>
      <c r="FV84" s="279"/>
      <c r="FW84" s="279"/>
      <c r="FX84" s="279"/>
      <c r="FY84" s="279"/>
      <c r="FZ84" s="279"/>
      <c r="GA84" s="279"/>
      <c r="GB84" s="279"/>
      <c r="GC84" s="279"/>
      <c r="GD84" s="279"/>
      <c r="GE84" s="279"/>
      <c r="GF84" s="279"/>
      <c r="GG84" s="279"/>
      <c r="GH84" s="279"/>
      <c r="GI84" s="279"/>
      <c r="GJ84" s="279"/>
      <c r="GK84" s="279"/>
      <c r="GL84" s="279"/>
      <c r="GM84" s="279"/>
      <c r="GN84" s="279"/>
      <c r="GO84" s="279"/>
      <c r="GP84" s="279"/>
      <c r="GQ84" s="279"/>
      <c r="GR84" s="279"/>
      <c r="GS84" s="279"/>
      <c r="GT84" s="279"/>
      <c r="GU84" s="279"/>
      <c r="GV84" s="279"/>
      <c r="GW84" s="279"/>
      <c r="GX84" s="279"/>
      <c r="GY84" s="279"/>
      <c r="GZ84" s="279"/>
      <c r="HA84" s="279"/>
      <c r="HB84" s="279"/>
      <c r="HC84" s="279"/>
      <c r="HD84" s="279"/>
      <c r="HE84" s="279"/>
      <c r="HF84" s="279"/>
      <c r="HG84" s="279"/>
      <c r="HH84" s="279"/>
      <c r="HI84" s="279"/>
      <c r="HJ84" s="279"/>
      <c r="HK84" s="279"/>
      <c r="HL84" s="279"/>
      <c r="HM84" s="279"/>
    </row>
    <row r="85" spans="1:221" s="280" customFormat="1" x14ac:dyDescent="0.25">
      <c r="A85" s="427"/>
      <c r="E85" s="279"/>
      <c r="F85" s="279"/>
      <c r="G85" s="279"/>
      <c r="H85" s="279"/>
      <c r="I85" s="279"/>
      <c r="J85" s="279"/>
      <c r="K85" s="279"/>
      <c r="L85" s="281"/>
      <c r="M85" s="281"/>
      <c r="N85" s="281"/>
      <c r="O85" s="281"/>
      <c r="P85" s="281"/>
      <c r="Q85" s="288"/>
      <c r="R85" s="288"/>
      <c r="S85" s="282"/>
      <c r="T85" s="282"/>
      <c r="U85" s="282"/>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c r="BI85" s="279"/>
      <c r="BJ85" s="279"/>
      <c r="BK85" s="279"/>
      <c r="BL85" s="279"/>
      <c r="BM85" s="279"/>
      <c r="BN85" s="279"/>
      <c r="BO85" s="279"/>
      <c r="BP85" s="279"/>
      <c r="BQ85" s="279"/>
      <c r="BR85" s="279"/>
      <c r="BS85" s="279"/>
      <c r="BT85" s="279"/>
      <c r="BU85" s="279"/>
      <c r="BV85" s="279"/>
      <c r="BW85" s="279"/>
      <c r="BX85" s="279"/>
      <c r="BY85" s="279"/>
      <c r="BZ85" s="279"/>
      <c r="CA85" s="279"/>
      <c r="CB85" s="279"/>
      <c r="CC85" s="279"/>
      <c r="CD85" s="279"/>
      <c r="CE85" s="279"/>
      <c r="CF85" s="279"/>
      <c r="CG85" s="279"/>
      <c r="CH85" s="279"/>
      <c r="CI85" s="279"/>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79"/>
      <c r="DF85" s="279"/>
      <c r="DG85" s="279"/>
      <c r="DH85" s="279"/>
      <c r="DI85" s="279"/>
      <c r="DJ85" s="279"/>
      <c r="DK85" s="279"/>
      <c r="DL85" s="279"/>
      <c r="DM85" s="279"/>
      <c r="DN85" s="279"/>
      <c r="DO85" s="279"/>
      <c r="DP85" s="279"/>
      <c r="DQ85" s="279"/>
      <c r="DR85" s="279"/>
      <c r="DS85" s="279"/>
      <c r="DT85" s="279"/>
      <c r="DU85" s="279"/>
      <c r="DV85" s="279"/>
      <c r="DW85" s="279"/>
      <c r="DX85" s="279"/>
      <c r="DY85" s="279"/>
      <c r="DZ85" s="279"/>
      <c r="EA85" s="279"/>
      <c r="EB85" s="279"/>
      <c r="EC85" s="279"/>
      <c r="ED85" s="279"/>
      <c r="EE85" s="279"/>
      <c r="EF85" s="279"/>
      <c r="EG85" s="279"/>
      <c r="EH85" s="279"/>
      <c r="EI85" s="279"/>
      <c r="EJ85" s="279"/>
      <c r="EK85" s="279"/>
      <c r="EL85" s="279"/>
      <c r="EM85" s="279"/>
      <c r="EN85" s="279"/>
      <c r="EO85" s="279"/>
      <c r="EP85" s="279"/>
      <c r="EQ85" s="279"/>
      <c r="ER85" s="279"/>
      <c r="ES85" s="279"/>
      <c r="ET85" s="279"/>
      <c r="EU85" s="279"/>
      <c r="EV85" s="279"/>
      <c r="EW85" s="279"/>
      <c r="EX85" s="279"/>
      <c r="EY85" s="279"/>
      <c r="EZ85" s="279"/>
      <c r="FA85" s="279"/>
      <c r="FB85" s="279"/>
      <c r="FC85" s="279"/>
      <c r="FD85" s="279"/>
      <c r="FE85" s="279"/>
      <c r="FF85" s="279"/>
      <c r="FG85" s="279"/>
      <c r="FH85" s="279"/>
      <c r="FI85" s="279"/>
      <c r="FJ85" s="279"/>
      <c r="FK85" s="279"/>
      <c r="FL85" s="279"/>
      <c r="FM85" s="279"/>
      <c r="FN85" s="279"/>
      <c r="FO85" s="279"/>
      <c r="FP85" s="279"/>
      <c r="FQ85" s="279"/>
      <c r="FR85" s="279"/>
      <c r="FS85" s="279"/>
      <c r="FT85" s="279"/>
      <c r="FU85" s="279"/>
      <c r="FV85" s="279"/>
      <c r="FW85" s="279"/>
      <c r="FX85" s="279"/>
      <c r="FY85" s="279"/>
      <c r="FZ85" s="279"/>
      <c r="GA85" s="279"/>
      <c r="GB85" s="279"/>
      <c r="GC85" s="279"/>
      <c r="GD85" s="279"/>
      <c r="GE85" s="279"/>
      <c r="GF85" s="279"/>
      <c r="GG85" s="279"/>
      <c r="GH85" s="279"/>
      <c r="GI85" s="279"/>
      <c r="GJ85" s="279"/>
      <c r="GK85" s="279"/>
      <c r="GL85" s="279"/>
      <c r="GM85" s="279"/>
      <c r="GN85" s="279"/>
      <c r="GO85" s="279"/>
      <c r="GP85" s="279"/>
      <c r="GQ85" s="279"/>
      <c r="GR85" s="279"/>
      <c r="GS85" s="279"/>
      <c r="GT85" s="279"/>
      <c r="GU85" s="279"/>
      <c r="GV85" s="279"/>
      <c r="GW85" s="279"/>
      <c r="GX85" s="279"/>
      <c r="GY85" s="279"/>
      <c r="GZ85" s="279"/>
      <c r="HA85" s="279"/>
      <c r="HB85" s="279"/>
      <c r="HC85" s="279"/>
      <c r="HD85" s="279"/>
      <c r="HE85" s="279"/>
      <c r="HF85" s="279"/>
      <c r="HG85" s="279"/>
      <c r="HH85" s="279"/>
      <c r="HI85" s="279"/>
      <c r="HJ85" s="279"/>
      <c r="HK85" s="279"/>
      <c r="HL85" s="279"/>
      <c r="HM85" s="279"/>
    </row>
    <row r="86" spans="1:221" s="280" customFormat="1" x14ac:dyDescent="0.25">
      <c r="A86" s="427"/>
      <c r="E86" s="279"/>
      <c r="F86" s="279"/>
      <c r="G86" s="279"/>
      <c r="H86" s="279"/>
      <c r="I86" s="279"/>
      <c r="J86" s="279"/>
      <c r="K86" s="279"/>
      <c r="L86" s="281"/>
      <c r="M86" s="281"/>
      <c r="N86" s="281"/>
      <c r="O86" s="281"/>
      <c r="P86" s="281"/>
      <c r="Q86" s="288"/>
      <c r="R86" s="288"/>
      <c r="S86" s="282"/>
      <c r="T86" s="282"/>
      <c r="U86" s="282"/>
      <c r="V86" s="279"/>
      <c r="W86" s="279"/>
      <c r="X86" s="279"/>
      <c r="Y86" s="279"/>
      <c r="Z86" s="279"/>
      <c r="AA86" s="279"/>
      <c r="AB86" s="279"/>
      <c r="AC86" s="279"/>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79"/>
      <c r="BZ86" s="279"/>
      <c r="CA86" s="279"/>
      <c r="CB86" s="279"/>
      <c r="CC86" s="279"/>
      <c r="CD86" s="279"/>
      <c r="CE86" s="279"/>
      <c r="CF86" s="279"/>
      <c r="CG86" s="279"/>
      <c r="CH86" s="279"/>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79"/>
      <c r="DF86" s="279"/>
      <c r="DG86" s="279"/>
      <c r="DH86" s="279"/>
      <c r="DI86" s="279"/>
      <c r="DJ86" s="279"/>
      <c r="DK86" s="279"/>
      <c r="DL86" s="279"/>
      <c r="DM86" s="279"/>
      <c r="DN86" s="279"/>
      <c r="DO86" s="279"/>
      <c r="DP86" s="279"/>
      <c r="DQ86" s="279"/>
      <c r="DR86" s="279"/>
      <c r="DS86" s="279"/>
      <c r="DT86" s="279"/>
      <c r="DU86" s="279"/>
      <c r="DV86" s="279"/>
      <c r="DW86" s="279"/>
      <c r="DX86" s="279"/>
      <c r="DY86" s="279"/>
      <c r="DZ86" s="279"/>
      <c r="EA86" s="279"/>
      <c r="EB86" s="279"/>
      <c r="EC86" s="279"/>
      <c r="ED86" s="279"/>
      <c r="EE86" s="279"/>
      <c r="EF86" s="279"/>
      <c r="EG86" s="279"/>
      <c r="EH86" s="279"/>
      <c r="EI86" s="279"/>
      <c r="EJ86" s="279"/>
      <c r="EK86" s="279"/>
      <c r="EL86" s="279"/>
      <c r="EM86" s="279"/>
      <c r="EN86" s="279"/>
      <c r="EO86" s="279"/>
      <c r="EP86" s="279"/>
      <c r="EQ86" s="279"/>
      <c r="ER86" s="279"/>
      <c r="ES86" s="279"/>
      <c r="ET86" s="279"/>
      <c r="EU86" s="279"/>
      <c r="EV86" s="279"/>
      <c r="EW86" s="279"/>
      <c r="EX86" s="279"/>
      <c r="EY86" s="279"/>
      <c r="EZ86" s="279"/>
      <c r="FA86" s="279"/>
      <c r="FB86" s="279"/>
      <c r="FC86" s="279"/>
      <c r="FD86" s="279"/>
      <c r="FE86" s="279"/>
      <c r="FF86" s="279"/>
      <c r="FG86" s="279"/>
      <c r="FH86" s="279"/>
      <c r="FI86" s="279"/>
      <c r="FJ86" s="279"/>
      <c r="FK86" s="279"/>
      <c r="FL86" s="279"/>
      <c r="FM86" s="279"/>
      <c r="FN86" s="279"/>
      <c r="FO86" s="279"/>
      <c r="FP86" s="279"/>
      <c r="FQ86" s="279"/>
      <c r="FR86" s="279"/>
      <c r="FS86" s="279"/>
      <c r="FT86" s="279"/>
      <c r="FU86" s="279"/>
      <c r="FV86" s="279"/>
      <c r="FW86" s="279"/>
      <c r="FX86" s="279"/>
      <c r="FY86" s="279"/>
      <c r="FZ86" s="279"/>
      <c r="GA86" s="279"/>
      <c r="GB86" s="279"/>
      <c r="GC86" s="279"/>
      <c r="GD86" s="279"/>
      <c r="GE86" s="279"/>
      <c r="GF86" s="279"/>
      <c r="GG86" s="279"/>
      <c r="GH86" s="279"/>
      <c r="GI86" s="279"/>
      <c r="GJ86" s="279"/>
      <c r="GK86" s="279"/>
      <c r="GL86" s="279"/>
      <c r="GM86" s="279"/>
      <c r="GN86" s="279"/>
      <c r="GO86" s="279"/>
      <c r="GP86" s="279"/>
      <c r="GQ86" s="279"/>
      <c r="GR86" s="279"/>
      <c r="GS86" s="279"/>
      <c r="GT86" s="279"/>
      <c r="GU86" s="279"/>
      <c r="GV86" s="279"/>
      <c r="GW86" s="279"/>
      <c r="GX86" s="279"/>
      <c r="GY86" s="279"/>
      <c r="GZ86" s="279"/>
      <c r="HA86" s="279"/>
      <c r="HB86" s="279"/>
      <c r="HC86" s="279"/>
      <c r="HD86" s="279"/>
      <c r="HE86" s="279"/>
      <c r="HF86" s="279"/>
      <c r="HG86" s="279"/>
      <c r="HH86" s="279"/>
      <c r="HI86" s="279"/>
      <c r="HJ86" s="279"/>
      <c r="HK86" s="279"/>
      <c r="HL86" s="279"/>
      <c r="HM86" s="279"/>
    </row>
    <row r="87" spans="1:221" s="280" customFormat="1" x14ac:dyDescent="0.25">
      <c r="A87" s="427"/>
      <c r="E87" s="279"/>
      <c r="F87" s="279"/>
      <c r="G87" s="279"/>
      <c r="H87" s="279"/>
      <c r="I87" s="279"/>
      <c r="J87" s="279"/>
      <c r="K87" s="279"/>
      <c r="L87" s="281"/>
      <c r="M87" s="281"/>
      <c r="N87" s="281"/>
      <c r="O87" s="281"/>
      <c r="P87" s="281"/>
      <c r="Q87" s="288"/>
      <c r="R87" s="288"/>
      <c r="S87" s="282"/>
      <c r="T87" s="282"/>
      <c r="U87" s="282"/>
      <c r="V87" s="279"/>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S87" s="279"/>
      <c r="BT87" s="279"/>
      <c r="BU87" s="279"/>
      <c r="BV87" s="279"/>
      <c r="BW87" s="279"/>
      <c r="BX87" s="279"/>
      <c r="BY87" s="279"/>
      <c r="BZ87" s="279"/>
      <c r="CA87" s="279"/>
      <c r="CB87" s="279"/>
      <c r="CC87" s="279"/>
      <c r="CD87" s="279"/>
      <c r="CE87" s="279"/>
      <c r="CF87" s="279"/>
      <c r="CG87" s="279"/>
      <c r="CH87" s="279"/>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79"/>
      <c r="DF87" s="279"/>
      <c r="DG87" s="279"/>
      <c r="DH87" s="279"/>
      <c r="DI87" s="279"/>
      <c r="DJ87" s="279"/>
      <c r="DK87" s="279"/>
      <c r="DL87" s="279"/>
      <c r="DM87" s="279"/>
      <c r="DN87" s="279"/>
      <c r="DO87" s="279"/>
      <c r="DP87" s="279"/>
      <c r="DQ87" s="279"/>
      <c r="DR87" s="279"/>
      <c r="DS87" s="279"/>
      <c r="DT87" s="279"/>
      <c r="DU87" s="279"/>
      <c r="DV87" s="279"/>
      <c r="DW87" s="279"/>
      <c r="DX87" s="279"/>
      <c r="DY87" s="279"/>
      <c r="DZ87" s="279"/>
      <c r="EA87" s="279"/>
      <c r="EB87" s="279"/>
      <c r="EC87" s="279"/>
      <c r="ED87" s="279"/>
      <c r="EE87" s="279"/>
      <c r="EF87" s="279"/>
      <c r="EG87" s="279"/>
      <c r="EH87" s="279"/>
      <c r="EI87" s="279"/>
      <c r="EJ87" s="279"/>
      <c r="EK87" s="279"/>
      <c r="EL87" s="279"/>
      <c r="EM87" s="279"/>
      <c r="EN87" s="279"/>
      <c r="EO87" s="279"/>
      <c r="EP87" s="279"/>
      <c r="EQ87" s="279"/>
      <c r="ER87" s="279"/>
      <c r="ES87" s="279"/>
      <c r="ET87" s="279"/>
      <c r="EU87" s="279"/>
      <c r="EV87" s="279"/>
      <c r="EW87" s="279"/>
      <c r="EX87" s="279"/>
      <c r="EY87" s="279"/>
      <c r="EZ87" s="279"/>
      <c r="FA87" s="279"/>
      <c r="FB87" s="279"/>
      <c r="FC87" s="279"/>
      <c r="FD87" s="279"/>
      <c r="FE87" s="279"/>
      <c r="FF87" s="279"/>
      <c r="FG87" s="279"/>
      <c r="FH87" s="279"/>
      <c r="FI87" s="279"/>
      <c r="FJ87" s="279"/>
      <c r="FK87" s="279"/>
      <c r="FL87" s="279"/>
      <c r="FM87" s="279"/>
      <c r="FN87" s="279"/>
      <c r="FO87" s="279"/>
      <c r="FP87" s="279"/>
      <c r="FQ87" s="279"/>
      <c r="FR87" s="279"/>
      <c r="FS87" s="279"/>
      <c r="FT87" s="279"/>
      <c r="FU87" s="279"/>
      <c r="FV87" s="279"/>
      <c r="FW87" s="279"/>
      <c r="FX87" s="279"/>
      <c r="FY87" s="279"/>
      <c r="FZ87" s="279"/>
      <c r="GA87" s="279"/>
      <c r="GB87" s="279"/>
      <c r="GC87" s="279"/>
      <c r="GD87" s="279"/>
      <c r="GE87" s="279"/>
      <c r="GF87" s="279"/>
      <c r="GG87" s="279"/>
      <c r="GH87" s="279"/>
      <c r="GI87" s="279"/>
      <c r="GJ87" s="279"/>
      <c r="GK87" s="279"/>
      <c r="GL87" s="279"/>
      <c r="GM87" s="279"/>
      <c r="GN87" s="279"/>
      <c r="GO87" s="279"/>
      <c r="GP87" s="279"/>
      <c r="GQ87" s="279"/>
      <c r="GR87" s="279"/>
      <c r="GS87" s="279"/>
      <c r="GT87" s="279"/>
      <c r="GU87" s="279"/>
      <c r="GV87" s="279"/>
      <c r="GW87" s="279"/>
      <c r="GX87" s="279"/>
      <c r="GY87" s="279"/>
      <c r="GZ87" s="279"/>
      <c r="HA87" s="279"/>
      <c r="HB87" s="279"/>
      <c r="HC87" s="279"/>
      <c r="HD87" s="279"/>
      <c r="HE87" s="279"/>
      <c r="HF87" s="279"/>
      <c r="HG87" s="279"/>
      <c r="HH87" s="279"/>
      <c r="HI87" s="279"/>
      <c r="HJ87" s="279"/>
      <c r="HK87" s="279"/>
      <c r="HL87" s="279"/>
      <c r="HM87" s="279"/>
    </row>
    <row r="88" spans="1:221" s="280" customFormat="1" x14ac:dyDescent="0.25">
      <c r="A88" s="427"/>
      <c r="E88" s="279"/>
      <c r="F88" s="279"/>
      <c r="G88" s="279"/>
      <c r="H88" s="279"/>
      <c r="I88" s="279"/>
      <c r="J88" s="279"/>
      <c r="K88" s="279"/>
      <c r="L88" s="281"/>
      <c r="M88" s="281"/>
      <c r="N88" s="281"/>
      <c r="O88" s="281"/>
      <c r="P88" s="281"/>
      <c r="Q88" s="288"/>
      <c r="R88" s="288"/>
      <c r="S88" s="282"/>
      <c r="T88" s="282"/>
      <c r="U88" s="282"/>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79"/>
      <c r="DF88" s="279"/>
      <c r="DG88" s="279"/>
      <c r="DH88" s="279"/>
      <c r="DI88" s="279"/>
      <c r="DJ88" s="279"/>
      <c r="DK88" s="279"/>
      <c r="DL88" s="279"/>
      <c r="DM88" s="279"/>
      <c r="DN88" s="279"/>
      <c r="DO88" s="279"/>
      <c r="DP88" s="279"/>
      <c r="DQ88" s="279"/>
      <c r="DR88" s="279"/>
      <c r="DS88" s="279"/>
      <c r="DT88" s="279"/>
      <c r="DU88" s="279"/>
      <c r="DV88" s="279"/>
      <c r="DW88" s="279"/>
      <c r="DX88" s="279"/>
      <c r="DY88" s="279"/>
      <c r="DZ88" s="279"/>
      <c r="EA88" s="279"/>
      <c r="EB88" s="279"/>
      <c r="EC88" s="279"/>
      <c r="ED88" s="279"/>
      <c r="EE88" s="279"/>
      <c r="EF88" s="279"/>
      <c r="EG88" s="279"/>
      <c r="EH88" s="279"/>
      <c r="EI88" s="279"/>
      <c r="EJ88" s="279"/>
      <c r="EK88" s="279"/>
      <c r="EL88" s="279"/>
      <c r="EM88" s="279"/>
      <c r="EN88" s="279"/>
      <c r="EO88" s="279"/>
      <c r="EP88" s="279"/>
      <c r="EQ88" s="279"/>
      <c r="ER88" s="279"/>
      <c r="ES88" s="279"/>
      <c r="ET88" s="279"/>
      <c r="EU88" s="279"/>
      <c r="EV88" s="279"/>
      <c r="EW88" s="279"/>
      <c r="EX88" s="279"/>
      <c r="EY88" s="279"/>
      <c r="EZ88" s="279"/>
      <c r="FA88" s="279"/>
      <c r="FB88" s="279"/>
      <c r="FC88" s="279"/>
      <c r="FD88" s="279"/>
      <c r="FE88" s="279"/>
      <c r="FF88" s="279"/>
      <c r="FG88" s="279"/>
      <c r="FH88" s="279"/>
      <c r="FI88" s="279"/>
      <c r="FJ88" s="279"/>
      <c r="FK88" s="279"/>
      <c r="FL88" s="279"/>
      <c r="FM88" s="279"/>
      <c r="FN88" s="279"/>
      <c r="FO88" s="279"/>
      <c r="FP88" s="279"/>
      <c r="FQ88" s="279"/>
      <c r="FR88" s="279"/>
      <c r="FS88" s="279"/>
      <c r="FT88" s="279"/>
      <c r="FU88" s="279"/>
      <c r="FV88" s="279"/>
      <c r="FW88" s="279"/>
      <c r="FX88" s="279"/>
      <c r="FY88" s="279"/>
      <c r="FZ88" s="279"/>
      <c r="GA88" s="279"/>
      <c r="GB88" s="279"/>
      <c r="GC88" s="279"/>
      <c r="GD88" s="279"/>
      <c r="GE88" s="279"/>
      <c r="GF88" s="279"/>
      <c r="GG88" s="279"/>
      <c r="GH88" s="279"/>
      <c r="GI88" s="279"/>
      <c r="GJ88" s="279"/>
      <c r="GK88" s="279"/>
      <c r="GL88" s="279"/>
      <c r="GM88" s="279"/>
      <c r="GN88" s="279"/>
      <c r="GO88" s="279"/>
      <c r="GP88" s="279"/>
      <c r="GQ88" s="279"/>
      <c r="GR88" s="279"/>
      <c r="GS88" s="279"/>
      <c r="GT88" s="279"/>
      <c r="GU88" s="279"/>
      <c r="GV88" s="279"/>
      <c r="GW88" s="279"/>
      <c r="GX88" s="279"/>
      <c r="GY88" s="279"/>
      <c r="GZ88" s="279"/>
      <c r="HA88" s="279"/>
      <c r="HB88" s="279"/>
      <c r="HC88" s="279"/>
      <c r="HD88" s="279"/>
      <c r="HE88" s="279"/>
      <c r="HF88" s="279"/>
      <c r="HG88" s="279"/>
      <c r="HH88" s="279"/>
      <c r="HI88" s="279"/>
      <c r="HJ88" s="279"/>
      <c r="HK88" s="279"/>
      <c r="HL88" s="279"/>
      <c r="HM88" s="279"/>
    </row>
    <row r="89" spans="1:221" s="280" customFormat="1" x14ac:dyDescent="0.25">
      <c r="A89" s="427"/>
      <c r="E89" s="279"/>
      <c r="F89" s="279"/>
      <c r="G89" s="279"/>
      <c r="H89" s="279"/>
      <c r="I89" s="279"/>
      <c r="J89" s="279"/>
      <c r="K89" s="279"/>
      <c r="L89" s="281"/>
      <c r="M89" s="281"/>
      <c r="N89" s="281"/>
      <c r="O89" s="281"/>
      <c r="P89" s="281"/>
      <c r="Q89" s="288"/>
      <c r="R89" s="288"/>
      <c r="S89" s="282"/>
      <c r="T89" s="282"/>
      <c r="U89" s="282"/>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279"/>
      <c r="DI89" s="279"/>
      <c r="DJ89" s="279"/>
      <c r="DK89" s="279"/>
      <c r="DL89" s="279"/>
      <c r="DM89" s="279"/>
      <c r="DN89" s="279"/>
      <c r="DO89" s="279"/>
      <c r="DP89" s="279"/>
      <c r="DQ89" s="279"/>
      <c r="DR89" s="279"/>
      <c r="DS89" s="279"/>
      <c r="DT89" s="279"/>
      <c r="DU89" s="279"/>
      <c r="DV89" s="279"/>
      <c r="DW89" s="279"/>
      <c r="DX89" s="279"/>
      <c r="DY89" s="279"/>
      <c r="DZ89" s="279"/>
      <c r="EA89" s="279"/>
      <c r="EB89" s="279"/>
      <c r="EC89" s="279"/>
      <c r="ED89" s="279"/>
      <c r="EE89" s="279"/>
      <c r="EF89" s="279"/>
      <c r="EG89" s="279"/>
      <c r="EH89" s="279"/>
      <c r="EI89" s="279"/>
      <c r="EJ89" s="279"/>
      <c r="EK89" s="279"/>
      <c r="EL89" s="279"/>
      <c r="EM89" s="279"/>
      <c r="EN89" s="279"/>
      <c r="EO89" s="279"/>
      <c r="EP89" s="279"/>
      <c r="EQ89" s="279"/>
      <c r="ER89" s="279"/>
      <c r="ES89" s="279"/>
      <c r="ET89" s="279"/>
      <c r="EU89" s="279"/>
      <c r="EV89" s="279"/>
      <c r="EW89" s="279"/>
      <c r="EX89" s="279"/>
      <c r="EY89" s="279"/>
      <c r="EZ89" s="279"/>
      <c r="FA89" s="279"/>
      <c r="FB89" s="279"/>
      <c r="FC89" s="279"/>
      <c r="FD89" s="279"/>
      <c r="FE89" s="279"/>
      <c r="FF89" s="279"/>
      <c r="FG89" s="279"/>
      <c r="FH89" s="279"/>
      <c r="FI89" s="279"/>
      <c r="FJ89" s="279"/>
      <c r="FK89" s="279"/>
      <c r="FL89" s="279"/>
      <c r="FM89" s="279"/>
      <c r="FN89" s="279"/>
      <c r="FO89" s="279"/>
      <c r="FP89" s="279"/>
      <c r="FQ89" s="279"/>
      <c r="FR89" s="279"/>
      <c r="FS89" s="279"/>
      <c r="FT89" s="279"/>
      <c r="FU89" s="279"/>
      <c r="FV89" s="279"/>
      <c r="FW89" s="279"/>
      <c r="FX89" s="279"/>
      <c r="FY89" s="279"/>
      <c r="FZ89" s="279"/>
      <c r="GA89" s="279"/>
      <c r="GB89" s="279"/>
      <c r="GC89" s="279"/>
      <c r="GD89" s="279"/>
      <c r="GE89" s="279"/>
      <c r="GF89" s="279"/>
      <c r="GG89" s="279"/>
      <c r="GH89" s="279"/>
      <c r="GI89" s="279"/>
      <c r="GJ89" s="279"/>
      <c r="GK89" s="279"/>
      <c r="GL89" s="279"/>
      <c r="GM89" s="279"/>
      <c r="GN89" s="279"/>
      <c r="GO89" s="279"/>
      <c r="GP89" s="279"/>
      <c r="GQ89" s="279"/>
      <c r="GR89" s="279"/>
      <c r="GS89" s="279"/>
      <c r="GT89" s="279"/>
      <c r="GU89" s="279"/>
      <c r="GV89" s="279"/>
      <c r="GW89" s="279"/>
      <c r="GX89" s="279"/>
      <c r="GY89" s="279"/>
      <c r="GZ89" s="279"/>
      <c r="HA89" s="279"/>
      <c r="HB89" s="279"/>
      <c r="HC89" s="279"/>
      <c r="HD89" s="279"/>
      <c r="HE89" s="279"/>
      <c r="HF89" s="279"/>
      <c r="HG89" s="279"/>
      <c r="HH89" s="279"/>
      <c r="HI89" s="279"/>
      <c r="HJ89" s="279"/>
      <c r="HK89" s="279"/>
      <c r="HL89" s="279"/>
      <c r="HM89" s="279"/>
    </row>
    <row r="90" spans="1:221" s="280" customFormat="1" x14ac:dyDescent="0.25">
      <c r="A90" s="427"/>
      <c r="E90" s="279"/>
      <c r="F90" s="279"/>
      <c r="G90" s="279"/>
      <c r="H90" s="279"/>
      <c r="I90" s="279"/>
      <c r="J90" s="279"/>
      <c r="K90" s="279"/>
      <c r="L90" s="281"/>
      <c r="M90" s="281"/>
      <c r="N90" s="281"/>
      <c r="O90" s="281"/>
      <c r="P90" s="281"/>
      <c r="Q90" s="288"/>
      <c r="R90" s="288"/>
      <c r="S90" s="282"/>
      <c r="T90" s="282"/>
      <c r="U90" s="282"/>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279"/>
      <c r="BA90" s="279"/>
      <c r="BB90" s="279"/>
      <c r="BC90" s="279"/>
      <c r="BD90" s="279"/>
      <c r="BE90" s="279"/>
      <c r="BF90" s="279"/>
      <c r="BG90" s="279"/>
      <c r="BH90" s="279"/>
      <c r="BI90" s="279"/>
      <c r="BJ90" s="279"/>
      <c r="BK90" s="279"/>
      <c r="BL90" s="279"/>
      <c r="BM90" s="279"/>
      <c r="BN90" s="279"/>
      <c r="BO90" s="279"/>
      <c r="BP90" s="279"/>
      <c r="BQ90" s="279"/>
      <c r="BR90" s="279"/>
      <c r="BS90" s="279"/>
      <c r="BT90" s="279"/>
      <c r="BU90" s="279"/>
      <c r="BV90" s="279"/>
      <c r="BW90" s="279"/>
      <c r="BX90" s="279"/>
      <c r="BY90" s="279"/>
      <c r="BZ90" s="279"/>
      <c r="CA90" s="279"/>
      <c r="CB90" s="279"/>
      <c r="CC90" s="279"/>
      <c r="CD90" s="279"/>
      <c r="CE90" s="279"/>
      <c r="CF90" s="279"/>
      <c r="CG90" s="279"/>
      <c r="CH90" s="279"/>
      <c r="CI90" s="279"/>
      <c r="CJ90" s="279"/>
      <c r="CK90" s="279"/>
      <c r="CL90" s="279"/>
      <c r="CM90" s="279"/>
      <c r="CN90" s="279"/>
      <c r="CO90" s="279"/>
      <c r="CP90" s="279"/>
      <c r="CQ90" s="279"/>
      <c r="CR90" s="279"/>
      <c r="CS90" s="279"/>
      <c r="CT90" s="279"/>
      <c r="CU90" s="279"/>
      <c r="CV90" s="279"/>
      <c r="CW90" s="279"/>
      <c r="CX90" s="279"/>
      <c r="CY90" s="279"/>
      <c r="CZ90" s="279"/>
      <c r="DA90" s="279"/>
      <c r="DB90" s="279"/>
      <c r="DC90" s="279"/>
      <c r="DD90" s="279"/>
      <c r="DE90" s="279"/>
      <c r="DF90" s="279"/>
      <c r="DG90" s="279"/>
      <c r="DH90" s="279"/>
      <c r="DI90" s="279"/>
      <c r="DJ90" s="279"/>
      <c r="DK90" s="279"/>
      <c r="DL90" s="279"/>
      <c r="DM90" s="279"/>
      <c r="DN90" s="279"/>
      <c r="DO90" s="279"/>
      <c r="DP90" s="279"/>
      <c r="DQ90" s="279"/>
      <c r="DR90" s="279"/>
      <c r="DS90" s="279"/>
      <c r="DT90" s="279"/>
      <c r="DU90" s="279"/>
      <c r="DV90" s="279"/>
      <c r="DW90" s="279"/>
      <c r="DX90" s="279"/>
      <c r="DY90" s="279"/>
      <c r="DZ90" s="279"/>
      <c r="EA90" s="279"/>
      <c r="EB90" s="279"/>
      <c r="EC90" s="279"/>
      <c r="ED90" s="279"/>
      <c r="EE90" s="279"/>
      <c r="EF90" s="279"/>
      <c r="EG90" s="279"/>
      <c r="EH90" s="279"/>
      <c r="EI90" s="279"/>
      <c r="EJ90" s="279"/>
      <c r="EK90" s="279"/>
      <c r="EL90" s="279"/>
      <c r="EM90" s="279"/>
      <c r="EN90" s="279"/>
      <c r="EO90" s="279"/>
      <c r="EP90" s="279"/>
      <c r="EQ90" s="279"/>
      <c r="ER90" s="279"/>
      <c r="ES90" s="279"/>
      <c r="ET90" s="279"/>
      <c r="EU90" s="279"/>
      <c r="EV90" s="279"/>
      <c r="EW90" s="279"/>
      <c r="EX90" s="279"/>
      <c r="EY90" s="279"/>
      <c r="EZ90" s="279"/>
      <c r="FA90" s="279"/>
      <c r="FB90" s="279"/>
      <c r="FC90" s="279"/>
      <c r="FD90" s="279"/>
      <c r="FE90" s="279"/>
      <c r="FF90" s="279"/>
      <c r="FG90" s="279"/>
      <c r="FH90" s="279"/>
      <c r="FI90" s="279"/>
      <c r="FJ90" s="279"/>
      <c r="FK90" s="279"/>
      <c r="FL90" s="279"/>
      <c r="FM90" s="279"/>
      <c r="FN90" s="279"/>
      <c r="FO90" s="279"/>
      <c r="FP90" s="279"/>
      <c r="FQ90" s="279"/>
      <c r="FR90" s="279"/>
      <c r="FS90" s="279"/>
      <c r="FT90" s="279"/>
      <c r="FU90" s="279"/>
      <c r="FV90" s="279"/>
      <c r="FW90" s="279"/>
      <c r="FX90" s="279"/>
      <c r="FY90" s="279"/>
      <c r="FZ90" s="279"/>
      <c r="GA90" s="279"/>
      <c r="GB90" s="279"/>
      <c r="GC90" s="279"/>
      <c r="GD90" s="279"/>
      <c r="GE90" s="279"/>
      <c r="GF90" s="279"/>
      <c r="GG90" s="279"/>
      <c r="GH90" s="279"/>
      <c r="GI90" s="279"/>
      <c r="GJ90" s="279"/>
      <c r="GK90" s="279"/>
      <c r="GL90" s="279"/>
      <c r="GM90" s="279"/>
      <c r="GN90" s="279"/>
      <c r="GO90" s="279"/>
      <c r="GP90" s="279"/>
      <c r="GQ90" s="279"/>
      <c r="GR90" s="279"/>
      <c r="GS90" s="279"/>
      <c r="GT90" s="279"/>
      <c r="GU90" s="279"/>
      <c r="GV90" s="279"/>
      <c r="GW90" s="279"/>
      <c r="GX90" s="279"/>
      <c r="GY90" s="279"/>
      <c r="GZ90" s="279"/>
      <c r="HA90" s="279"/>
      <c r="HB90" s="279"/>
      <c r="HC90" s="279"/>
      <c r="HD90" s="279"/>
      <c r="HE90" s="279"/>
      <c r="HF90" s="279"/>
      <c r="HG90" s="279"/>
      <c r="HH90" s="279"/>
      <c r="HI90" s="279"/>
      <c r="HJ90" s="279"/>
      <c r="HK90" s="279"/>
      <c r="HL90" s="279"/>
      <c r="HM90" s="279"/>
    </row>
    <row r="91" spans="1:221" s="280" customFormat="1" x14ac:dyDescent="0.25">
      <c r="A91" s="427"/>
      <c r="E91" s="279"/>
      <c r="F91" s="279"/>
      <c r="G91" s="279"/>
      <c r="H91" s="279"/>
      <c r="I91" s="279"/>
      <c r="J91" s="279"/>
      <c r="K91" s="279"/>
      <c r="L91" s="281"/>
      <c r="M91" s="281"/>
      <c r="N91" s="281"/>
      <c r="O91" s="281"/>
      <c r="P91" s="281"/>
      <c r="Q91" s="288"/>
      <c r="R91" s="288"/>
      <c r="S91" s="282"/>
      <c r="T91" s="282"/>
      <c r="U91" s="282"/>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79"/>
      <c r="DF91" s="279"/>
      <c r="DG91" s="279"/>
      <c r="DH91" s="279"/>
      <c r="DI91" s="279"/>
      <c r="DJ91" s="279"/>
      <c r="DK91" s="279"/>
      <c r="DL91" s="279"/>
      <c r="DM91" s="279"/>
      <c r="DN91" s="279"/>
      <c r="DO91" s="279"/>
      <c r="DP91" s="279"/>
      <c r="DQ91" s="279"/>
      <c r="DR91" s="279"/>
      <c r="DS91" s="279"/>
      <c r="DT91" s="279"/>
      <c r="DU91" s="279"/>
      <c r="DV91" s="279"/>
      <c r="DW91" s="279"/>
      <c r="DX91" s="279"/>
      <c r="DY91" s="279"/>
      <c r="DZ91" s="279"/>
      <c r="EA91" s="279"/>
      <c r="EB91" s="279"/>
      <c r="EC91" s="279"/>
      <c r="ED91" s="279"/>
      <c r="EE91" s="279"/>
      <c r="EF91" s="279"/>
      <c r="EG91" s="279"/>
      <c r="EH91" s="279"/>
      <c r="EI91" s="279"/>
      <c r="EJ91" s="279"/>
      <c r="EK91" s="279"/>
      <c r="EL91" s="279"/>
      <c r="EM91" s="279"/>
      <c r="EN91" s="279"/>
      <c r="EO91" s="279"/>
      <c r="EP91" s="279"/>
      <c r="EQ91" s="279"/>
      <c r="ER91" s="279"/>
      <c r="ES91" s="279"/>
      <c r="ET91" s="279"/>
      <c r="EU91" s="279"/>
      <c r="EV91" s="279"/>
      <c r="EW91" s="279"/>
      <c r="EX91" s="279"/>
      <c r="EY91" s="279"/>
      <c r="EZ91" s="279"/>
      <c r="FA91" s="279"/>
      <c r="FB91" s="279"/>
      <c r="FC91" s="279"/>
      <c r="FD91" s="279"/>
      <c r="FE91" s="279"/>
      <c r="FF91" s="279"/>
      <c r="FG91" s="279"/>
      <c r="FH91" s="279"/>
      <c r="FI91" s="279"/>
      <c r="FJ91" s="279"/>
      <c r="FK91" s="279"/>
      <c r="FL91" s="279"/>
      <c r="FM91" s="279"/>
      <c r="FN91" s="279"/>
      <c r="FO91" s="279"/>
      <c r="FP91" s="279"/>
      <c r="FQ91" s="279"/>
      <c r="FR91" s="279"/>
      <c r="FS91" s="279"/>
      <c r="FT91" s="279"/>
      <c r="FU91" s="279"/>
      <c r="FV91" s="279"/>
      <c r="FW91" s="279"/>
      <c r="FX91" s="279"/>
      <c r="FY91" s="279"/>
      <c r="FZ91" s="279"/>
      <c r="GA91" s="279"/>
      <c r="GB91" s="279"/>
      <c r="GC91" s="279"/>
      <c r="GD91" s="279"/>
      <c r="GE91" s="279"/>
      <c r="GF91" s="279"/>
      <c r="GG91" s="279"/>
      <c r="GH91" s="279"/>
      <c r="GI91" s="279"/>
      <c r="GJ91" s="279"/>
      <c r="GK91" s="279"/>
      <c r="GL91" s="279"/>
      <c r="GM91" s="279"/>
      <c r="GN91" s="279"/>
      <c r="GO91" s="279"/>
      <c r="GP91" s="279"/>
      <c r="GQ91" s="279"/>
      <c r="GR91" s="279"/>
      <c r="GS91" s="279"/>
      <c r="GT91" s="279"/>
      <c r="GU91" s="279"/>
      <c r="GV91" s="279"/>
      <c r="GW91" s="279"/>
      <c r="GX91" s="279"/>
      <c r="GY91" s="279"/>
      <c r="GZ91" s="279"/>
      <c r="HA91" s="279"/>
      <c r="HB91" s="279"/>
      <c r="HC91" s="279"/>
      <c r="HD91" s="279"/>
      <c r="HE91" s="279"/>
      <c r="HF91" s="279"/>
      <c r="HG91" s="279"/>
      <c r="HH91" s="279"/>
      <c r="HI91" s="279"/>
      <c r="HJ91" s="279"/>
      <c r="HK91" s="279"/>
      <c r="HL91" s="279"/>
      <c r="HM91" s="279"/>
    </row>
    <row r="92" spans="1:221" s="280" customFormat="1" x14ac:dyDescent="0.25">
      <c r="A92" s="427"/>
      <c r="E92" s="279"/>
      <c r="F92" s="279"/>
      <c r="G92" s="279"/>
      <c r="H92" s="279"/>
      <c r="I92" s="279"/>
      <c r="J92" s="279"/>
      <c r="K92" s="279"/>
      <c r="L92" s="281"/>
      <c r="M92" s="281"/>
      <c r="N92" s="281"/>
      <c r="O92" s="281"/>
      <c r="P92" s="281"/>
      <c r="Q92" s="288"/>
      <c r="R92" s="288"/>
      <c r="S92" s="282"/>
      <c r="T92" s="282"/>
      <c r="U92" s="282"/>
      <c r="V92" s="279"/>
      <c r="W92" s="279"/>
      <c r="X92" s="279"/>
      <c r="Y92" s="279"/>
      <c r="Z92" s="279"/>
      <c r="AA92" s="279"/>
      <c r="AB92" s="279"/>
      <c r="AC92" s="279"/>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279"/>
      <c r="DE92" s="279"/>
      <c r="DF92" s="279"/>
      <c r="DG92" s="279"/>
      <c r="DH92" s="279"/>
      <c r="DI92" s="279"/>
      <c r="DJ92" s="279"/>
      <c r="DK92" s="279"/>
      <c r="DL92" s="279"/>
      <c r="DM92" s="279"/>
      <c r="DN92" s="279"/>
      <c r="DO92" s="279"/>
      <c r="DP92" s="279"/>
      <c r="DQ92" s="279"/>
      <c r="DR92" s="279"/>
      <c r="DS92" s="279"/>
      <c r="DT92" s="279"/>
      <c r="DU92" s="279"/>
      <c r="DV92" s="279"/>
      <c r="DW92" s="279"/>
      <c r="DX92" s="279"/>
      <c r="DY92" s="279"/>
      <c r="DZ92" s="279"/>
      <c r="EA92" s="279"/>
      <c r="EB92" s="279"/>
      <c r="EC92" s="279"/>
      <c r="ED92" s="279"/>
      <c r="EE92" s="279"/>
      <c r="EF92" s="279"/>
      <c r="EG92" s="279"/>
      <c r="EH92" s="279"/>
      <c r="EI92" s="279"/>
      <c r="EJ92" s="279"/>
      <c r="EK92" s="279"/>
      <c r="EL92" s="279"/>
      <c r="EM92" s="279"/>
      <c r="EN92" s="279"/>
      <c r="EO92" s="279"/>
      <c r="EP92" s="279"/>
      <c r="EQ92" s="279"/>
      <c r="ER92" s="279"/>
      <c r="ES92" s="279"/>
      <c r="ET92" s="279"/>
      <c r="EU92" s="279"/>
      <c r="EV92" s="279"/>
      <c r="EW92" s="279"/>
      <c r="EX92" s="279"/>
      <c r="EY92" s="279"/>
      <c r="EZ92" s="279"/>
      <c r="FA92" s="279"/>
      <c r="FB92" s="279"/>
      <c r="FC92" s="279"/>
      <c r="FD92" s="279"/>
      <c r="FE92" s="279"/>
      <c r="FF92" s="279"/>
      <c r="FG92" s="279"/>
      <c r="FH92" s="279"/>
      <c r="FI92" s="279"/>
      <c r="FJ92" s="279"/>
      <c r="FK92" s="279"/>
      <c r="FL92" s="279"/>
      <c r="FM92" s="279"/>
      <c r="FN92" s="279"/>
      <c r="FO92" s="279"/>
      <c r="FP92" s="279"/>
      <c r="FQ92" s="279"/>
      <c r="FR92" s="279"/>
      <c r="FS92" s="279"/>
      <c r="FT92" s="279"/>
      <c r="FU92" s="279"/>
      <c r="FV92" s="279"/>
      <c r="FW92" s="279"/>
      <c r="FX92" s="279"/>
      <c r="FY92" s="279"/>
      <c r="FZ92" s="279"/>
      <c r="GA92" s="279"/>
      <c r="GB92" s="279"/>
      <c r="GC92" s="279"/>
      <c r="GD92" s="279"/>
      <c r="GE92" s="279"/>
      <c r="GF92" s="279"/>
      <c r="GG92" s="279"/>
      <c r="GH92" s="279"/>
      <c r="GI92" s="279"/>
      <c r="GJ92" s="279"/>
      <c r="GK92" s="279"/>
      <c r="GL92" s="279"/>
      <c r="GM92" s="279"/>
      <c r="GN92" s="279"/>
      <c r="GO92" s="279"/>
      <c r="GP92" s="279"/>
      <c r="GQ92" s="279"/>
      <c r="GR92" s="279"/>
      <c r="GS92" s="279"/>
      <c r="GT92" s="279"/>
      <c r="GU92" s="279"/>
      <c r="GV92" s="279"/>
      <c r="GW92" s="279"/>
      <c r="GX92" s="279"/>
      <c r="GY92" s="279"/>
      <c r="GZ92" s="279"/>
      <c r="HA92" s="279"/>
      <c r="HB92" s="279"/>
      <c r="HC92" s="279"/>
      <c r="HD92" s="279"/>
      <c r="HE92" s="279"/>
      <c r="HF92" s="279"/>
      <c r="HG92" s="279"/>
      <c r="HH92" s="279"/>
      <c r="HI92" s="279"/>
      <c r="HJ92" s="279"/>
      <c r="HK92" s="279"/>
      <c r="HL92" s="279"/>
      <c r="HM92" s="279"/>
    </row>
    <row r="93" spans="1:221" s="280" customFormat="1" x14ac:dyDescent="0.25">
      <c r="A93" s="427"/>
      <c r="E93" s="279"/>
      <c r="F93" s="279"/>
      <c r="G93" s="279"/>
      <c r="H93" s="279"/>
      <c r="I93" s="279"/>
      <c r="J93" s="279"/>
      <c r="K93" s="279"/>
      <c r="L93" s="281"/>
      <c r="M93" s="281"/>
      <c r="N93" s="281"/>
      <c r="O93" s="281"/>
      <c r="P93" s="281"/>
      <c r="Q93" s="288"/>
      <c r="R93" s="288"/>
      <c r="S93" s="282"/>
      <c r="T93" s="282"/>
      <c r="U93" s="282"/>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c r="CV93" s="279"/>
      <c r="CW93" s="279"/>
      <c r="CX93" s="279"/>
      <c r="CY93" s="279"/>
      <c r="CZ93" s="279"/>
      <c r="DA93" s="279"/>
      <c r="DB93" s="279"/>
      <c r="DC93" s="279"/>
      <c r="DD93" s="279"/>
      <c r="DE93" s="279"/>
      <c r="DF93" s="279"/>
      <c r="DG93" s="279"/>
      <c r="DH93" s="279"/>
      <c r="DI93" s="279"/>
      <c r="DJ93" s="279"/>
      <c r="DK93" s="279"/>
      <c r="DL93" s="279"/>
      <c r="DM93" s="279"/>
      <c r="DN93" s="279"/>
      <c r="DO93" s="279"/>
      <c r="DP93" s="279"/>
      <c r="DQ93" s="279"/>
      <c r="DR93" s="279"/>
      <c r="DS93" s="279"/>
      <c r="DT93" s="279"/>
      <c r="DU93" s="279"/>
      <c r="DV93" s="279"/>
      <c r="DW93" s="279"/>
      <c r="DX93" s="279"/>
      <c r="DY93" s="279"/>
      <c r="DZ93" s="279"/>
      <c r="EA93" s="279"/>
      <c r="EB93" s="279"/>
      <c r="EC93" s="279"/>
      <c r="ED93" s="279"/>
      <c r="EE93" s="279"/>
      <c r="EF93" s="279"/>
      <c r="EG93" s="279"/>
      <c r="EH93" s="279"/>
      <c r="EI93" s="279"/>
      <c r="EJ93" s="279"/>
      <c r="EK93" s="279"/>
      <c r="EL93" s="279"/>
      <c r="EM93" s="279"/>
      <c r="EN93" s="279"/>
      <c r="EO93" s="279"/>
      <c r="EP93" s="279"/>
      <c r="EQ93" s="279"/>
      <c r="ER93" s="279"/>
      <c r="ES93" s="279"/>
      <c r="ET93" s="279"/>
      <c r="EU93" s="279"/>
      <c r="EV93" s="279"/>
      <c r="EW93" s="279"/>
      <c r="EX93" s="279"/>
      <c r="EY93" s="279"/>
      <c r="EZ93" s="279"/>
      <c r="FA93" s="279"/>
      <c r="FB93" s="279"/>
      <c r="FC93" s="279"/>
      <c r="FD93" s="279"/>
      <c r="FE93" s="279"/>
      <c r="FF93" s="279"/>
      <c r="FG93" s="279"/>
      <c r="FH93" s="279"/>
      <c r="FI93" s="279"/>
      <c r="FJ93" s="279"/>
      <c r="FK93" s="279"/>
      <c r="FL93" s="279"/>
      <c r="FM93" s="279"/>
      <c r="FN93" s="279"/>
      <c r="FO93" s="279"/>
      <c r="FP93" s="279"/>
      <c r="FQ93" s="279"/>
      <c r="FR93" s="279"/>
      <c r="FS93" s="279"/>
      <c r="FT93" s="279"/>
      <c r="FU93" s="279"/>
      <c r="FV93" s="279"/>
      <c r="FW93" s="279"/>
      <c r="FX93" s="279"/>
      <c r="FY93" s="279"/>
      <c r="FZ93" s="279"/>
      <c r="GA93" s="279"/>
      <c r="GB93" s="279"/>
      <c r="GC93" s="279"/>
      <c r="GD93" s="279"/>
      <c r="GE93" s="279"/>
      <c r="GF93" s="279"/>
      <c r="GG93" s="279"/>
      <c r="GH93" s="279"/>
      <c r="GI93" s="279"/>
      <c r="GJ93" s="279"/>
      <c r="GK93" s="279"/>
      <c r="GL93" s="279"/>
      <c r="GM93" s="279"/>
      <c r="GN93" s="279"/>
      <c r="GO93" s="279"/>
      <c r="GP93" s="279"/>
      <c r="GQ93" s="279"/>
      <c r="GR93" s="279"/>
      <c r="GS93" s="279"/>
      <c r="GT93" s="279"/>
      <c r="GU93" s="279"/>
      <c r="GV93" s="279"/>
      <c r="GW93" s="279"/>
      <c r="GX93" s="279"/>
      <c r="GY93" s="279"/>
      <c r="GZ93" s="279"/>
      <c r="HA93" s="279"/>
      <c r="HB93" s="279"/>
      <c r="HC93" s="279"/>
      <c r="HD93" s="279"/>
      <c r="HE93" s="279"/>
      <c r="HF93" s="279"/>
      <c r="HG93" s="279"/>
      <c r="HH93" s="279"/>
      <c r="HI93" s="279"/>
      <c r="HJ93" s="279"/>
      <c r="HK93" s="279"/>
      <c r="HL93" s="279"/>
      <c r="HM93" s="279"/>
    </row>
    <row r="94" spans="1:221" s="280" customFormat="1" x14ac:dyDescent="0.25">
      <c r="A94" s="427"/>
      <c r="E94" s="279"/>
      <c r="F94" s="279"/>
      <c r="G94" s="279"/>
      <c r="H94" s="279"/>
      <c r="I94" s="279"/>
      <c r="J94" s="279"/>
      <c r="K94" s="279"/>
      <c r="L94" s="281"/>
      <c r="M94" s="281"/>
      <c r="N94" s="281"/>
      <c r="O94" s="281"/>
      <c r="P94" s="281"/>
      <c r="Q94" s="288"/>
      <c r="R94" s="288"/>
      <c r="S94" s="282"/>
      <c r="T94" s="282"/>
      <c r="U94" s="282"/>
      <c r="V94" s="279"/>
      <c r="W94" s="279"/>
      <c r="X94" s="279"/>
      <c r="Y94" s="279"/>
      <c r="Z94" s="279"/>
      <c r="AA94" s="279"/>
      <c r="AB94" s="279"/>
      <c r="AC94" s="279"/>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79"/>
      <c r="AZ94" s="279"/>
      <c r="BA94" s="279"/>
      <c r="BB94" s="279"/>
      <c r="BC94" s="279"/>
      <c r="BD94" s="279"/>
      <c r="BE94" s="279"/>
      <c r="BF94" s="279"/>
      <c r="BG94" s="279"/>
      <c r="BH94" s="279"/>
      <c r="BI94" s="279"/>
      <c r="BJ94" s="279"/>
      <c r="BK94" s="279"/>
      <c r="BL94" s="279"/>
      <c r="BM94" s="279"/>
      <c r="BN94" s="279"/>
      <c r="BO94" s="279"/>
      <c r="BP94" s="279"/>
      <c r="BQ94" s="279"/>
      <c r="BR94" s="279"/>
      <c r="BS94" s="279"/>
      <c r="BT94" s="279"/>
      <c r="BU94" s="279"/>
      <c r="BV94" s="279"/>
      <c r="BW94" s="279"/>
      <c r="BX94" s="279"/>
      <c r="BY94" s="279"/>
      <c r="BZ94" s="279"/>
      <c r="CA94" s="279"/>
      <c r="CB94" s="279"/>
      <c r="CC94" s="279"/>
      <c r="CD94" s="279"/>
      <c r="CE94" s="279"/>
      <c r="CF94" s="279"/>
      <c r="CG94" s="279"/>
      <c r="CH94" s="279"/>
      <c r="CI94" s="279"/>
      <c r="CJ94" s="279"/>
      <c r="CK94" s="279"/>
      <c r="CL94" s="279"/>
      <c r="CM94" s="279"/>
      <c r="CN94" s="279"/>
      <c r="CO94" s="279"/>
      <c r="CP94" s="279"/>
      <c r="CQ94" s="279"/>
      <c r="CR94" s="279"/>
      <c r="CS94" s="279"/>
      <c r="CT94" s="279"/>
      <c r="CU94" s="279"/>
      <c r="CV94" s="279"/>
      <c r="CW94" s="279"/>
      <c r="CX94" s="279"/>
      <c r="CY94" s="279"/>
      <c r="CZ94" s="279"/>
      <c r="DA94" s="279"/>
      <c r="DB94" s="279"/>
      <c r="DC94" s="279"/>
      <c r="DD94" s="279"/>
      <c r="DE94" s="279"/>
      <c r="DF94" s="279"/>
      <c r="DG94" s="279"/>
      <c r="DH94" s="279"/>
      <c r="DI94" s="279"/>
      <c r="DJ94" s="279"/>
      <c r="DK94" s="279"/>
      <c r="DL94" s="279"/>
      <c r="DM94" s="279"/>
      <c r="DN94" s="279"/>
      <c r="DO94" s="279"/>
      <c r="DP94" s="279"/>
      <c r="DQ94" s="279"/>
      <c r="DR94" s="279"/>
      <c r="DS94" s="279"/>
      <c r="DT94" s="279"/>
      <c r="DU94" s="279"/>
      <c r="DV94" s="279"/>
      <c r="DW94" s="279"/>
      <c r="DX94" s="279"/>
      <c r="DY94" s="279"/>
      <c r="DZ94" s="279"/>
      <c r="EA94" s="279"/>
      <c r="EB94" s="279"/>
      <c r="EC94" s="279"/>
      <c r="ED94" s="279"/>
      <c r="EE94" s="279"/>
      <c r="EF94" s="279"/>
      <c r="EG94" s="279"/>
      <c r="EH94" s="279"/>
      <c r="EI94" s="279"/>
      <c r="EJ94" s="279"/>
      <c r="EK94" s="279"/>
      <c r="EL94" s="279"/>
      <c r="EM94" s="279"/>
      <c r="EN94" s="279"/>
      <c r="EO94" s="279"/>
      <c r="EP94" s="279"/>
      <c r="EQ94" s="279"/>
      <c r="ER94" s="279"/>
      <c r="ES94" s="279"/>
      <c r="ET94" s="279"/>
      <c r="EU94" s="279"/>
      <c r="EV94" s="279"/>
      <c r="EW94" s="279"/>
      <c r="EX94" s="279"/>
      <c r="EY94" s="279"/>
      <c r="EZ94" s="279"/>
      <c r="FA94" s="279"/>
      <c r="FB94" s="279"/>
      <c r="FC94" s="279"/>
      <c r="FD94" s="279"/>
      <c r="FE94" s="279"/>
      <c r="FF94" s="279"/>
      <c r="FG94" s="279"/>
      <c r="FH94" s="279"/>
      <c r="FI94" s="279"/>
      <c r="FJ94" s="279"/>
      <c r="FK94" s="279"/>
      <c r="FL94" s="279"/>
      <c r="FM94" s="279"/>
      <c r="FN94" s="279"/>
      <c r="FO94" s="279"/>
      <c r="FP94" s="279"/>
      <c r="FQ94" s="279"/>
      <c r="FR94" s="279"/>
      <c r="FS94" s="279"/>
      <c r="FT94" s="279"/>
      <c r="FU94" s="279"/>
      <c r="FV94" s="279"/>
      <c r="FW94" s="279"/>
      <c r="FX94" s="279"/>
      <c r="FY94" s="279"/>
      <c r="FZ94" s="279"/>
      <c r="GA94" s="279"/>
      <c r="GB94" s="279"/>
      <c r="GC94" s="279"/>
      <c r="GD94" s="279"/>
      <c r="GE94" s="279"/>
      <c r="GF94" s="279"/>
      <c r="GG94" s="279"/>
      <c r="GH94" s="279"/>
      <c r="GI94" s="279"/>
      <c r="GJ94" s="279"/>
      <c r="GK94" s="279"/>
      <c r="GL94" s="279"/>
      <c r="GM94" s="279"/>
      <c r="GN94" s="279"/>
      <c r="GO94" s="279"/>
      <c r="GP94" s="279"/>
      <c r="GQ94" s="279"/>
      <c r="GR94" s="279"/>
      <c r="GS94" s="279"/>
      <c r="GT94" s="279"/>
      <c r="GU94" s="279"/>
      <c r="GV94" s="279"/>
      <c r="GW94" s="279"/>
      <c r="GX94" s="279"/>
      <c r="GY94" s="279"/>
      <c r="GZ94" s="279"/>
      <c r="HA94" s="279"/>
      <c r="HB94" s="279"/>
      <c r="HC94" s="279"/>
      <c r="HD94" s="279"/>
      <c r="HE94" s="279"/>
      <c r="HF94" s="279"/>
      <c r="HG94" s="279"/>
      <c r="HH94" s="279"/>
      <c r="HI94" s="279"/>
      <c r="HJ94" s="279"/>
      <c r="HK94" s="279"/>
      <c r="HL94" s="279"/>
      <c r="HM94" s="279"/>
    </row>
    <row r="95" spans="1:221" s="280" customFormat="1" x14ac:dyDescent="0.25">
      <c r="A95" s="427"/>
      <c r="E95" s="279"/>
      <c r="F95" s="279"/>
      <c r="G95" s="279"/>
      <c r="H95" s="279"/>
      <c r="I95" s="279"/>
      <c r="J95" s="279"/>
      <c r="K95" s="279"/>
      <c r="L95" s="281"/>
      <c r="M95" s="281"/>
      <c r="N95" s="281"/>
      <c r="O95" s="281"/>
      <c r="P95" s="281"/>
      <c r="Q95" s="288"/>
      <c r="R95" s="288"/>
      <c r="S95" s="282"/>
      <c r="T95" s="282"/>
      <c r="U95" s="282"/>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c r="CV95" s="279"/>
      <c r="CW95" s="279"/>
      <c r="CX95" s="279"/>
      <c r="CY95" s="279"/>
      <c r="CZ95" s="279"/>
      <c r="DA95" s="279"/>
      <c r="DB95" s="279"/>
      <c r="DC95" s="279"/>
      <c r="DD95" s="279"/>
      <c r="DE95" s="279"/>
      <c r="DF95" s="279"/>
      <c r="DG95" s="279"/>
      <c r="DH95" s="279"/>
      <c r="DI95" s="279"/>
      <c r="DJ95" s="279"/>
      <c r="DK95" s="279"/>
      <c r="DL95" s="279"/>
      <c r="DM95" s="279"/>
      <c r="DN95" s="279"/>
      <c r="DO95" s="279"/>
      <c r="DP95" s="279"/>
      <c r="DQ95" s="279"/>
      <c r="DR95" s="279"/>
      <c r="DS95" s="279"/>
      <c r="DT95" s="279"/>
      <c r="DU95" s="279"/>
      <c r="DV95" s="279"/>
      <c r="DW95" s="279"/>
      <c r="DX95" s="279"/>
      <c r="DY95" s="279"/>
      <c r="DZ95" s="279"/>
      <c r="EA95" s="279"/>
      <c r="EB95" s="279"/>
      <c r="EC95" s="279"/>
      <c r="ED95" s="279"/>
      <c r="EE95" s="279"/>
      <c r="EF95" s="279"/>
      <c r="EG95" s="279"/>
      <c r="EH95" s="279"/>
      <c r="EI95" s="279"/>
      <c r="EJ95" s="279"/>
      <c r="EK95" s="279"/>
      <c r="EL95" s="279"/>
      <c r="EM95" s="279"/>
      <c r="EN95" s="279"/>
      <c r="EO95" s="279"/>
      <c r="EP95" s="279"/>
      <c r="EQ95" s="279"/>
      <c r="ER95" s="279"/>
      <c r="ES95" s="279"/>
      <c r="ET95" s="279"/>
      <c r="EU95" s="279"/>
      <c r="EV95" s="279"/>
      <c r="EW95" s="279"/>
      <c r="EX95" s="279"/>
      <c r="EY95" s="279"/>
      <c r="EZ95" s="279"/>
      <c r="FA95" s="279"/>
      <c r="FB95" s="279"/>
      <c r="FC95" s="279"/>
      <c r="FD95" s="279"/>
      <c r="FE95" s="279"/>
      <c r="FF95" s="279"/>
      <c r="FG95" s="279"/>
      <c r="FH95" s="279"/>
      <c r="FI95" s="279"/>
      <c r="FJ95" s="279"/>
      <c r="FK95" s="279"/>
      <c r="FL95" s="279"/>
      <c r="FM95" s="279"/>
      <c r="FN95" s="279"/>
      <c r="FO95" s="279"/>
      <c r="FP95" s="279"/>
      <c r="FQ95" s="279"/>
      <c r="FR95" s="279"/>
      <c r="FS95" s="279"/>
      <c r="FT95" s="279"/>
      <c r="FU95" s="279"/>
      <c r="FV95" s="279"/>
      <c r="FW95" s="279"/>
      <c r="FX95" s="279"/>
      <c r="FY95" s="279"/>
      <c r="FZ95" s="279"/>
      <c r="GA95" s="279"/>
      <c r="GB95" s="279"/>
      <c r="GC95" s="279"/>
      <c r="GD95" s="279"/>
      <c r="GE95" s="279"/>
      <c r="GF95" s="279"/>
      <c r="GG95" s="279"/>
      <c r="GH95" s="279"/>
      <c r="GI95" s="279"/>
      <c r="GJ95" s="279"/>
      <c r="GK95" s="279"/>
      <c r="GL95" s="279"/>
      <c r="GM95" s="279"/>
      <c r="GN95" s="279"/>
      <c r="GO95" s="279"/>
      <c r="GP95" s="279"/>
      <c r="GQ95" s="279"/>
      <c r="GR95" s="279"/>
      <c r="GS95" s="279"/>
      <c r="GT95" s="279"/>
      <c r="GU95" s="279"/>
      <c r="GV95" s="279"/>
      <c r="GW95" s="279"/>
      <c r="GX95" s="279"/>
      <c r="GY95" s="279"/>
      <c r="GZ95" s="279"/>
      <c r="HA95" s="279"/>
      <c r="HB95" s="279"/>
      <c r="HC95" s="279"/>
      <c r="HD95" s="279"/>
      <c r="HE95" s="279"/>
      <c r="HF95" s="279"/>
      <c r="HG95" s="279"/>
      <c r="HH95" s="279"/>
      <c r="HI95" s="279"/>
      <c r="HJ95" s="279"/>
      <c r="HK95" s="279"/>
      <c r="HL95" s="279"/>
      <c r="HM95" s="279"/>
    </row>
    <row r="96" spans="1:221" s="280" customFormat="1" x14ac:dyDescent="0.25">
      <c r="A96" s="427"/>
      <c r="E96" s="279"/>
      <c r="F96" s="279"/>
      <c r="G96" s="279"/>
      <c r="H96" s="279"/>
      <c r="I96" s="279"/>
      <c r="J96" s="279"/>
      <c r="K96" s="279"/>
      <c r="L96" s="281"/>
      <c r="M96" s="281"/>
      <c r="N96" s="281"/>
      <c r="O96" s="281"/>
      <c r="P96" s="281"/>
      <c r="Q96" s="288"/>
      <c r="R96" s="288"/>
      <c r="S96" s="282"/>
      <c r="T96" s="282"/>
      <c r="U96" s="282"/>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279"/>
      <c r="DE96" s="279"/>
      <c r="DF96" s="279"/>
      <c r="DG96" s="279"/>
      <c r="DH96" s="279"/>
      <c r="DI96" s="279"/>
      <c r="DJ96" s="279"/>
      <c r="DK96" s="279"/>
      <c r="DL96" s="279"/>
      <c r="DM96" s="279"/>
      <c r="DN96" s="279"/>
      <c r="DO96" s="279"/>
      <c r="DP96" s="279"/>
      <c r="DQ96" s="279"/>
      <c r="DR96" s="279"/>
      <c r="DS96" s="279"/>
      <c r="DT96" s="279"/>
      <c r="DU96" s="279"/>
      <c r="DV96" s="279"/>
      <c r="DW96" s="279"/>
      <c r="DX96" s="279"/>
      <c r="DY96" s="279"/>
      <c r="DZ96" s="279"/>
      <c r="EA96" s="279"/>
      <c r="EB96" s="279"/>
      <c r="EC96" s="279"/>
      <c r="ED96" s="279"/>
      <c r="EE96" s="279"/>
      <c r="EF96" s="279"/>
      <c r="EG96" s="279"/>
      <c r="EH96" s="279"/>
      <c r="EI96" s="279"/>
      <c r="EJ96" s="279"/>
      <c r="EK96" s="279"/>
      <c r="EL96" s="279"/>
      <c r="EM96" s="279"/>
      <c r="EN96" s="279"/>
      <c r="EO96" s="279"/>
      <c r="EP96" s="279"/>
      <c r="EQ96" s="279"/>
      <c r="ER96" s="279"/>
      <c r="ES96" s="279"/>
      <c r="ET96" s="279"/>
      <c r="EU96" s="279"/>
      <c r="EV96" s="279"/>
      <c r="EW96" s="279"/>
      <c r="EX96" s="279"/>
      <c r="EY96" s="279"/>
      <c r="EZ96" s="279"/>
      <c r="FA96" s="279"/>
      <c r="FB96" s="279"/>
      <c r="FC96" s="279"/>
      <c r="FD96" s="279"/>
      <c r="FE96" s="279"/>
      <c r="FF96" s="279"/>
      <c r="FG96" s="279"/>
      <c r="FH96" s="279"/>
      <c r="FI96" s="279"/>
      <c r="FJ96" s="279"/>
      <c r="FK96" s="279"/>
      <c r="FL96" s="279"/>
      <c r="FM96" s="279"/>
      <c r="FN96" s="279"/>
      <c r="FO96" s="279"/>
      <c r="FP96" s="279"/>
      <c r="FQ96" s="279"/>
      <c r="FR96" s="279"/>
      <c r="FS96" s="279"/>
      <c r="FT96" s="279"/>
      <c r="FU96" s="279"/>
      <c r="FV96" s="279"/>
      <c r="FW96" s="279"/>
      <c r="FX96" s="279"/>
      <c r="FY96" s="279"/>
      <c r="FZ96" s="279"/>
      <c r="GA96" s="279"/>
      <c r="GB96" s="279"/>
      <c r="GC96" s="279"/>
      <c r="GD96" s="279"/>
      <c r="GE96" s="279"/>
      <c r="GF96" s="279"/>
      <c r="GG96" s="279"/>
      <c r="GH96" s="279"/>
      <c r="GI96" s="279"/>
      <c r="GJ96" s="279"/>
      <c r="GK96" s="279"/>
      <c r="GL96" s="279"/>
      <c r="GM96" s="279"/>
      <c r="GN96" s="279"/>
      <c r="GO96" s="279"/>
      <c r="GP96" s="279"/>
      <c r="GQ96" s="279"/>
      <c r="GR96" s="279"/>
      <c r="GS96" s="279"/>
      <c r="GT96" s="279"/>
      <c r="GU96" s="279"/>
      <c r="GV96" s="279"/>
      <c r="GW96" s="279"/>
      <c r="GX96" s="279"/>
      <c r="GY96" s="279"/>
      <c r="GZ96" s="279"/>
      <c r="HA96" s="279"/>
      <c r="HB96" s="279"/>
      <c r="HC96" s="279"/>
      <c r="HD96" s="279"/>
      <c r="HE96" s="279"/>
      <c r="HF96" s="279"/>
      <c r="HG96" s="279"/>
      <c r="HH96" s="279"/>
      <c r="HI96" s="279"/>
      <c r="HJ96" s="279"/>
      <c r="HK96" s="279"/>
      <c r="HL96" s="279"/>
      <c r="HM96" s="279"/>
    </row>
    <row r="97" spans="1:221" s="280" customFormat="1" x14ac:dyDescent="0.25">
      <c r="A97" s="427"/>
      <c r="E97" s="279"/>
      <c r="F97" s="279"/>
      <c r="G97" s="279"/>
      <c r="H97" s="279"/>
      <c r="I97" s="279"/>
      <c r="J97" s="279"/>
      <c r="K97" s="279"/>
      <c r="L97" s="281"/>
      <c r="M97" s="281"/>
      <c r="N97" s="281"/>
      <c r="O97" s="281"/>
      <c r="P97" s="281"/>
      <c r="Q97" s="288"/>
      <c r="R97" s="288"/>
      <c r="S97" s="282"/>
      <c r="T97" s="282"/>
      <c r="U97" s="282"/>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279"/>
      <c r="DE97" s="279"/>
      <c r="DF97" s="279"/>
      <c r="DG97" s="279"/>
      <c r="DH97" s="279"/>
      <c r="DI97" s="279"/>
      <c r="DJ97" s="279"/>
      <c r="DK97" s="279"/>
      <c r="DL97" s="279"/>
      <c r="DM97" s="279"/>
      <c r="DN97" s="279"/>
      <c r="DO97" s="279"/>
      <c r="DP97" s="279"/>
      <c r="DQ97" s="279"/>
      <c r="DR97" s="279"/>
      <c r="DS97" s="279"/>
      <c r="DT97" s="279"/>
      <c r="DU97" s="279"/>
      <c r="DV97" s="279"/>
      <c r="DW97" s="279"/>
      <c r="DX97" s="279"/>
      <c r="DY97" s="279"/>
      <c r="DZ97" s="279"/>
      <c r="EA97" s="279"/>
      <c r="EB97" s="279"/>
      <c r="EC97" s="279"/>
      <c r="ED97" s="279"/>
      <c r="EE97" s="279"/>
      <c r="EF97" s="279"/>
      <c r="EG97" s="279"/>
      <c r="EH97" s="279"/>
      <c r="EI97" s="279"/>
      <c r="EJ97" s="279"/>
      <c r="EK97" s="279"/>
      <c r="EL97" s="279"/>
      <c r="EM97" s="279"/>
      <c r="EN97" s="279"/>
      <c r="EO97" s="279"/>
      <c r="EP97" s="279"/>
      <c r="EQ97" s="279"/>
      <c r="ER97" s="279"/>
      <c r="ES97" s="279"/>
      <c r="ET97" s="279"/>
      <c r="EU97" s="279"/>
      <c r="EV97" s="279"/>
      <c r="EW97" s="279"/>
      <c r="EX97" s="279"/>
      <c r="EY97" s="279"/>
      <c r="EZ97" s="279"/>
      <c r="FA97" s="279"/>
      <c r="FB97" s="279"/>
      <c r="FC97" s="279"/>
      <c r="FD97" s="279"/>
      <c r="FE97" s="279"/>
      <c r="FF97" s="279"/>
      <c r="FG97" s="279"/>
      <c r="FH97" s="279"/>
      <c r="FI97" s="279"/>
      <c r="FJ97" s="279"/>
      <c r="FK97" s="279"/>
      <c r="FL97" s="279"/>
      <c r="FM97" s="279"/>
      <c r="FN97" s="279"/>
      <c r="FO97" s="279"/>
      <c r="FP97" s="279"/>
      <c r="FQ97" s="279"/>
      <c r="FR97" s="279"/>
      <c r="FS97" s="279"/>
      <c r="FT97" s="279"/>
      <c r="FU97" s="279"/>
      <c r="FV97" s="279"/>
      <c r="FW97" s="279"/>
      <c r="FX97" s="279"/>
      <c r="FY97" s="279"/>
      <c r="FZ97" s="279"/>
      <c r="GA97" s="279"/>
      <c r="GB97" s="279"/>
      <c r="GC97" s="279"/>
      <c r="GD97" s="279"/>
      <c r="GE97" s="279"/>
      <c r="GF97" s="279"/>
      <c r="GG97" s="279"/>
      <c r="GH97" s="279"/>
      <c r="GI97" s="279"/>
      <c r="GJ97" s="279"/>
      <c r="GK97" s="279"/>
      <c r="GL97" s="279"/>
      <c r="GM97" s="279"/>
      <c r="GN97" s="279"/>
      <c r="GO97" s="279"/>
      <c r="GP97" s="279"/>
      <c r="GQ97" s="279"/>
      <c r="GR97" s="279"/>
      <c r="GS97" s="279"/>
      <c r="GT97" s="279"/>
      <c r="GU97" s="279"/>
      <c r="GV97" s="279"/>
      <c r="GW97" s="279"/>
      <c r="GX97" s="279"/>
      <c r="GY97" s="279"/>
      <c r="GZ97" s="279"/>
      <c r="HA97" s="279"/>
      <c r="HB97" s="279"/>
      <c r="HC97" s="279"/>
      <c r="HD97" s="279"/>
      <c r="HE97" s="279"/>
      <c r="HF97" s="279"/>
      <c r="HG97" s="279"/>
      <c r="HH97" s="279"/>
      <c r="HI97" s="279"/>
      <c r="HJ97" s="279"/>
      <c r="HK97" s="279"/>
      <c r="HL97" s="279"/>
      <c r="HM97" s="279"/>
    </row>
    <row r="98" spans="1:221" s="280" customFormat="1" x14ac:dyDescent="0.25">
      <c r="A98" s="427"/>
      <c r="E98" s="279"/>
      <c r="F98" s="279"/>
      <c r="G98" s="279"/>
      <c r="H98" s="279"/>
      <c r="I98" s="279"/>
      <c r="J98" s="279"/>
      <c r="K98" s="279"/>
      <c r="L98" s="281"/>
      <c r="M98" s="281"/>
      <c r="N98" s="281"/>
      <c r="O98" s="281"/>
      <c r="P98" s="281"/>
      <c r="Q98" s="288"/>
      <c r="R98" s="288"/>
      <c r="S98" s="282"/>
      <c r="T98" s="282"/>
      <c r="U98" s="282"/>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279"/>
      <c r="BE98" s="279"/>
      <c r="BF98" s="279"/>
      <c r="BG98" s="279"/>
      <c r="BH98" s="279"/>
      <c r="BI98" s="279"/>
      <c r="BJ98" s="279"/>
      <c r="BK98" s="279"/>
      <c r="BL98" s="279"/>
      <c r="BM98" s="279"/>
      <c r="BN98" s="279"/>
      <c r="BO98" s="279"/>
      <c r="BP98" s="279"/>
      <c r="BQ98" s="279"/>
      <c r="BR98" s="279"/>
      <c r="BS98" s="279"/>
      <c r="BT98" s="279"/>
      <c r="BU98" s="279"/>
      <c r="BV98" s="279"/>
      <c r="BW98" s="279"/>
      <c r="BX98" s="279"/>
      <c r="BY98" s="279"/>
      <c r="BZ98" s="279"/>
      <c r="CA98" s="279"/>
      <c r="CB98" s="279"/>
      <c r="CC98" s="279"/>
      <c r="CD98" s="279"/>
      <c r="CE98" s="279"/>
      <c r="CF98" s="279"/>
      <c r="CG98" s="279"/>
      <c r="CH98" s="279"/>
      <c r="CI98" s="279"/>
      <c r="CJ98" s="279"/>
      <c r="CK98" s="279"/>
      <c r="CL98" s="279"/>
      <c r="CM98" s="279"/>
      <c r="CN98" s="279"/>
      <c r="CO98" s="279"/>
      <c r="CP98" s="279"/>
      <c r="CQ98" s="279"/>
      <c r="CR98" s="279"/>
      <c r="CS98" s="279"/>
      <c r="CT98" s="279"/>
      <c r="CU98" s="279"/>
      <c r="CV98" s="279"/>
      <c r="CW98" s="279"/>
      <c r="CX98" s="279"/>
      <c r="CY98" s="279"/>
      <c r="CZ98" s="279"/>
      <c r="DA98" s="279"/>
      <c r="DB98" s="279"/>
      <c r="DC98" s="279"/>
      <c r="DD98" s="279"/>
      <c r="DE98" s="279"/>
      <c r="DF98" s="279"/>
      <c r="DG98" s="279"/>
      <c r="DH98" s="279"/>
      <c r="DI98" s="279"/>
      <c r="DJ98" s="279"/>
      <c r="DK98" s="279"/>
      <c r="DL98" s="279"/>
      <c r="DM98" s="279"/>
      <c r="DN98" s="279"/>
      <c r="DO98" s="279"/>
      <c r="DP98" s="279"/>
      <c r="DQ98" s="279"/>
      <c r="DR98" s="279"/>
      <c r="DS98" s="279"/>
      <c r="DT98" s="279"/>
      <c r="DU98" s="279"/>
      <c r="DV98" s="279"/>
      <c r="DW98" s="279"/>
      <c r="DX98" s="279"/>
      <c r="DY98" s="279"/>
      <c r="DZ98" s="279"/>
      <c r="EA98" s="279"/>
      <c r="EB98" s="279"/>
      <c r="EC98" s="279"/>
      <c r="ED98" s="279"/>
      <c r="EE98" s="279"/>
      <c r="EF98" s="279"/>
      <c r="EG98" s="279"/>
      <c r="EH98" s="279"/>
      <c r="EI98" s="279"/>
      <c r="EJ98" s="279"/>
      <c r="EK98" s="279"/>
      <c r="EL98" s="279"/>
      <c r="EM98" s="279"/>
      <c r="EN98" s="279"/>
      <c r="EO98" s="279"/>
      <c r="EP98" s="279"/>
      <c r="EQ98" s="279"/>
      <c r="ER98" s="279"/>
      <c r="ES98" s="279"/>
      <c r="ET98" s="279"/>
      <c r="EU98" s="279"/>
      <c r="EV98" s="279"/>
      <c r="EW98" s="279"/>
      <c r="EX98" s="279"/>
      <c r="EY98" s="279"/>
      <c r="EZ98" s="279"/>
      <c r="FA98" s="279"/>
      <c r="FB98" s="279"/>
      <c r="FC98" s="279"/>
      <c r="FD98" s="279"/>
      <c r="FE98" s="279"/>
      <c r="FF98" s="279"/>
      <c r="FG98" s="279"/>
      <c r="FH98" s="279"/>
      <c r="FI98" s="279"/>
      <c r="FJ98" s="279"/>
      <c r="FK98" s="279"/>
      <c r="FL98" s="279"/>
      <c r="FM98" s="279"/>
      <c r="FN98" s="279"/>
      <c r="FO98" s="279"/>
      <c r="FP98" s="279"/>
      <c r="FQ98" s="279"/>
      <c r="FR98" s="279"/>
      <c r="FS98" s="279"/>
      <c r="FT98" s="279"/>
      <c r="FU98" s="279"/>
      <c r="FV98" s="279"/>
      <c r="FW98" s="279"/>
      <c r="FX98" s="279"/>
      <c r="FY98" s="279"/>
      <c r="FZ98" s="279"/>
      <c r="GA98" s="279"/>
      <c r="GB98" s="279"/>
      <c r="GC98" s="279"/>
      <c r="GD98" s="279"/>
      <c r="GE98" s="279"/>
      <c r="GF98" s="279"/>
      <c r="GG98" s="279"/>
      <c r="GH98" s="279"/>
      <c r="GI98" s="279"/>
      <c r="GJ98" s="279"/>
      <c r="GK98" s="279"/>
      <c r="GL98" s="279"/>
      <c r="GM98" s="279"/>
      <c r="GN98" s="279"/>
      <c r="GO98" s="279"/>
      <c r="GP98" s="279"/>
      <c r="GQ98" s="279"/>
      <c r="GR98" s="279"/>
      <c r="GS98" s="279"/>
      <c r="GT98" s="279"/>
      <c r="GU98" s="279"/>
      <c r="GV98" s="279"/>
      <c r="GW98" s="279"/>
      <c r="GX98" s="279"/>
      <c r="GY98" s="279"/>
      <c r="GZ98" s="279"/>
      <c r="HA98" s="279"/>
      <c r="HB98" s="279"/>
      <c r="HC98" s="279"/>
      <c r="HD98" s="279"/>
      <c r="HE98" s="279"/>
      <c r="HF98" s="279"/>
      <c r="HG98" s="279"/>
      <c r="HH98" s="279"/>
      <c r="HI98" s="279"/>
      <c r="HJ98" s="279"/>
      <c r="HK98" s="279"/>
      <c r="HL98" s="279"/>
      <c r="HM98" s="279"/>
    </row>
    <row r="99" spans="1:221" s="280" customFormat="1" x14ac:dyDescent="0.25">
      <c r="A99" s="427"/>
      <c r="E99" s="279"/>
      <c r="F99" s="279"/>
      <c r="G99" s="279"/>
      <c r="H99" s="279"/>
      <c r="I99" s="279"/>
      <c r="J99" s="279"/>
      <c r="K99" s="279"/>
      <c r="L99" s="281"/>
      <c r="M99" s="281"/>
      <c r="N99" s="281"/>
      <c r="O99" s="281"/>
      <c r="P99" s="281"/>
      <c r="Q99" s="288"/>
      <c r="R99" s="288"/>
      <c r="S99" s="282"/>
      <c r="T99" s="282"/>
      <c r="U99" s="282"/>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c r="CV99" s="279"/>
      <c r="CW99" s="279"/>
      <c r="CX99" s="279"/>
      <c r="CY99" s="279"/>
      <c r="CZ99" s="279"/>
      <c r="DA99" s="279"/>
      <c r="DB99" s="279"/>
      <c r="DC99" s="279"/>
      <c r="DD99" s="279"/>
      <c r="DE99" s="279"/>
      <c r="DF99" s="279"/>
      <c r="DG99" s="279"/>
      <c r="DH99" s="279"/>
      <c r="DI99" s="279"/>
      <c r="DJ99" s="279"/>
      <c r="DK99" s="279"/>
      <c r="DL99" s="279"/>
      <c r="DM99" s="279"/>
      <c r="DN99" s="279"/>
      <c r="DO99" s="279"/>
      <c r="DP99" s="279"/>
      <c r="DQ99" s="279"/>
      <c r="DR99" s="279"/>
      <c r="DS99" s="279"/>
      <c r="DT99" s="279"/>
      <c r="DU99" s="279"/>
      <c r="DV99" s="279"/>
      <c r="DW99" s="279"/>
      <c r="DX99" s="279"/>
      <c r="DY99" s="279"/>
      <c r="DZ99" s="279"/>
      <c r="EA99" s="279"/>
      <c r="EB99" s="279"/>
      <c r="EC99" s="279"/>
      <c r="ED99" s="279"/>
      <c r="EE99" s="279"/>
      <c r="EF99" s="279"/>
      <c r="EG99" s="279"/>
      <c r="EH99" s="279"/>
      <c r="EI99" s="279"/>
      <c r="EJ99" s="279"/>
      <c r="EK99" s="279"/>
      <c r="EL99" s="279"/>
      <c r="EM99" s="279"/>
      <c r="EN99" s="279"/>
      <c r="EO99" s="279"/>
      <c r="EP99" s="279"/>
      <c r="EQ99" s="279"/>
      <c r="ER99" s="279"/>
      <c r="ES99" s="279"/>
      <c r="ET99" s="279"/>
      <c r="EU99" s="279"/>
      <c r="EV99" s="279"/>
      <c r="EW99" s="279"/>
      <c r="EX99" s="279"/>
      <c r="EY99" s="279"/>
      <c r="EZ99" s="279"/>
      <c r="FA99" s="279"/>
      <c r="FB99" s="279"/>
      <c r="FC99" s="279"/>
      <c r="FD99" s="279"/>
      <c r="FE99" s="279"/>
      <c r="FF99" s="279"/>
      <c r="FG99" s="279"/>
      <c r="FH99" s="279"/>
      <c r="FI99" s="279"/>
      <c r="FJ99" s="279"/>
      <c r="FK99" s="279"/>
      <c r="FL99" s="279"/>
      <c r="FM99" s="279"/>
      <c r="FN99" s="279"/>
      <c r="FO99" s="279"/>
      <c r="FP99" s="279"/>
      <c r="FQ99" s="279"/>
      <c r="FR99" s="279"/>
      <c r="FS99" s="279"/>
      <c r="FT99" s="279"/>
      <c r="FU99" s="279"/>
      <c r="FV99" s="279"/>
      <c r="FW99" s="279"/>
      <c r="FX99" s="279"/>
      <c r="FY99" s="279"/>
      <c r="FZ99" s="279"/>
      <c r="GA99" s="279"/>
      <c r="GB99" s="279"/>
      <c r="GC99" s="279"/>
      <c r="GD99" s="279"/>
      <c r="GE99" s="279"/>
      <c r="GF99" s="279"/>
      <c r="GG99" s="279"/>
      <c r="GH99" s="279"/>
      <c r="GI99" s="279"/>
      <c r="GJ99" s="279"/>
      <c r="GK99" s="279"/>
      <c r="GL99" s="279"/>
      <c r="GM99" s="279"/>
      <c r="GN99" s="279"/>
      <c r="GO99" s="279"/>
      <c r="GP99" s="279"/>
      <c r="GQ99" s="279"/>
      <c r="GR99" s="279"/>
      <c r="GS99" s="279"/>
      <c r="GT99" s="279"/>
      <c r="GU99" s="279"/>
      <c r="GV99" s="279"/>
      <c r="GW99" s="279"/>
      <c r="GX99" s="279"/>
      <c r="GY99" s="279"/>
      <c r="GZ99" s="279"/>
      <c r="HA99" s="279"/>
      <c r="HB99" s="279"/>
      <c r="HC99" s="279"/>
      <c r="HD99" s="279"/>
      <c r="HE99" s="279"/>
      <c r="HF99" s="279"/>
      <c r="HG99" s="279"/>
      <c r="HH99" s="279"/>
      <c r="HI99" s="279"/>
      <c r="HJ99" s="279"/>
      <c r="HK99" s="279"/>
      <c r="HL99" s="279"/>
      <c r="HM99" s="279"/>
    </row>
    <row r="100" spans="1:221" s="280" customFormat="1" x14ac:dyDescent="0.25">
      <c r="A100" s="427"/>
      <c r="E100" s="279"/>
      <c r="F100" s="279"/>
      <c r="G100" s="279"/>
      <c r="H100" s="279"/>
      <c r="I100" s="279"/>
      <c r="J100" s="279"/>
      <c r="K100" s="279"/>
      <c r="L100" s="281"/>
      <c r="M100" s="281"/>
      <c r="N100" s="281"/>
      <c r="O100" s="281"/>
      <c r="P100" s="281"/>
      <c r="Q100" s="288"/>
      <c r="R100" s="288"/>
      <c r="S100" s="282"/>
      <c r="T100" s="282"/>
      <c r="U100" s="282"/>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279"/>
      <c r="CN100" s="279"/>
      <c r="CO100" s="279"/>
      <c r="CP100" s="279"/>
      <c r="CQ100" s="279"/>
      <c r="CR100" s="279"/>
      <c r="CS100" s="279"/>
      <c r="CT100" s="279"/>
      <c r="CU100" s="279"/>
      <c r="CV100" s="279"/>
      <c r="CW100" s="279"/>
      <c r="CX100" s="279"/>
      <c r="CY100" s="279"/>
      <c r="CZ100" s="279"/>
      <c r="DA100" s="279"/>
      <c r="DB100" s="279"/>
      <c r="DC100" s="279"/>
      <c r="DD100" s="279"/>
      <c r="DE100" s="279"/>
      <c r="DF100" s="279"/>
      <c r="DG100" s="279"/>
      <c r="DH100" s="279"/>
      <c r="DI100" s="279"/>
      <c r="DJ100" s="279"/>
      <c r="DK100" s="279"/>
      <c r="DL100" s="279"/>
      <c r="DM100" s="279"/>
      <c r="DN100" s="279"/>
      <c r="DO100" s="279"/>
      <c r="DP100" s="279"/>
      <c r="DQ100" s="279"/>
      <c r="DR100" s="279"/>
      <c r="DS100" s="279"/>
      <c r="DT100" s="279"/>
      <c r="DU100" s="279"/>
      <c r="DV100" s="279"/>
      <c r="DW100" s="279"/>
      <c r="DX100" s="279"/>
      <c r="DY100" s="279"/>
      <c r="DZ100" s="279"/>
      <c r="EA100" s="279"/>
      <c r="EB100" s="279"/>
      <c r="EC100" s="279"/>
      <c r="ED100" s="279"/>
      <c r="EE100" s="279"/>
      <c r="EF100" s="279"/>
      <c r="EG100" s="279"/>
      <c r="EH100" s="279"/>
      <c r="EI100" s="279"/>
      <c r="EJ100" s="279"/>
      <c r="EK100" s="279"/>
      <c r="EL100" s="279"/>
      <c r="EM100" s="279"/>
      <c r="EN100" s="279"/>
      <c r="EO100" s="279"/>
      <c r="EP100" s="279"/>
      <c r="EQ100" s="279"/>
      <c r="ER100" s="279"/>
      <c r="ES100" s="279"/>
      <c r="ET100" s="279"/>
      <c r="EU100" s="279"/>
      <c r="EV100" s="279"/>
      <c r="EW100" s="279"/>
      <c r="EX100" s="279"/>
      <c r="EY100" s="279"/>
      <c r="EZ100" s="279"/>
      <c r="FA100" s="279"/>
      <c r="FB100" s="279"/>
      <c r="FC100" s="279"/>
      <c r="FD100" s="279"/>
      <c r="FE100" s="279"/>
      <c r="FF100" s="279"/>
      <c r="FG100" s="279"/>
      <c r="FH100" s="279"/>
      <c r="FI100" s="279"/>
      <c r="FJ100" s="279"/>
      <c r="FK100" s="279"/>
      <c r="FL100" s="279"/>
      <c r="FM100" s="279"/>
      <c r="FN100" s="279"/>
      <c r="FO100" s="279"/>
      <c r="FP100" s="279"/>
      <c r="FQ100" s="279"/>
      <c r="FR100" s="279"/>
      <c r="FS100" s="279"/>
      <c r="FT100" s="279"/>
      <c r="FU100" s="279"/>
      <c r="FV100" s="279"/>
      <c r="FW100" s="279"/>
      <c r="FX100" s="279"/>
      <c r="FY100" s="279"/>
      <c r="FZ100" s="279"/>
      <c r="GA100" s="279"/>
      <c r="GB100" s="279"/>
      <c r="GC100" s="279"/>
      <c r="GD100" s="279"/>
      <c r="GE100" s="279"/>
      <c r="GF100" s="279"/>
      <c r="GG100" s="279"/>
      <c r="GH100" s="279"/>
      <c r="GI100" s="279"/>
      <c r="GJ100" s="279"/>
      <c r="GK100" s="279"/>
      <c r="GL100" s="279"/>
      <c r="GM100" s="279"/>
      <c r="GN100" s="279"/>
      <c r="GO100" s="279"/>
      <c r="GP100" s="279"/>
      <c r="GQ100" s="279"/>
      <c r="GR100" s="279"/>
      <c r="GS100" s="279"/>
      <c r="GT100" s="279"/>
      <c r="GU100" s="279"/>
      <c r="GV100" s="279"/>
      <c r="GW100" s="279"/>
      <c r="GX100" s="279"/>
      <c r="GY100" s="279"/>
      <c r="GZ100" s="279"/>
      <c r="HA100" s="279"/>
      <c r="HB100" s="279"/>
      <c r="HC100" s="279"/>
      <c r="HD100" s="279"/>
      <c r="HE100" s="279"/>
      <c r="HF100" s="279"/>
      <c r="HG100" s="279"/>
      <c r="HH100" s="279"/>
      <c r="HI100" s="279"/>
      <c r="HJ100" s="279"/>
      <c r="HK100" s="279"/>
      <c r="HL100" s="279"/>
      <c r="HM100" s="279"/>
    </row>
    <row r="101" spans="1:221" s="280" customFormat="1" x14ac:dyDescent="0.25">
      <c r="A101" s="427"/>
      <c r="E101" s="279"/>
      <c r="F101" s="279"/>
      <c r="G101" s="279"/>
      <c r="H101" s="279"/>
      <c r="I101" s="279"/>
      <c r="J101" s="279"/>
      <c r="K101" s="279"/>
      <c r="L101" s="281"/>
      <c r="M101" s="281"/>
      <c r="N101" s="281"/>
      <c r="O101" s="281"/>
      <c r="P101" s="281"/>
      <c r="Q101" s="288"/>
      <c r="R101" s="288"/>
      <c r="S101" s="282"/>
      <c r="T101" s="282"/>
      <c r="U101" s="282"/>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79"/>
      <c r="BR101" s="279"/>
      <c r="BS101" s="279"/>
      <c r="BT101" s="279"/>
      <c r="BU101" s="279"/>
      <c r="BV101" s="279"/>
      <c r="BW101" s="279"/>
      <c r="BX101" s="279"/>
      <c r="BY101" s="279"/>
      <c r="BZ101" s="279"/>
      <c r="CA101" s="279"/>
      <c r="CB101" s="279"/>
      <c r="CC101" s="279"/>
      <c r="CD101" s="279"/>
      <c r="CE101" s="279"/>
      <c r="CF101" s="279"/>
      <c r="CG101" s="279"/>
      <c r="CH101" s="279"/>
      <c r="CI101" s="279"/>
      <c r="CJ101" s="279"/>
      <c r="CK101" s="279"/>
      <c r="CL101" s="279"/>
      <c r="CM101" s="279"/>
      <c r="CN101" s="279"/>
      <c r="CO101" s="279"/>
      <c r="CP101" s="279"/>
      <c r="CQ101" s="279"/>
      <c r="CR101" s="279"/>
      <c r="CS101" s="279"/>
      <c r="CT101" s="279"/>
      <c r="CU101" s="279"/>
      <c r="CV101" s="279"/>
      <c r="CW101" s="279"/>
      <c r="CX101" s="279"/>
      <c r="CY101" s="279"/>
      <c r="CZ101" s="279"/>
      <c r="DA101" s="279"/>
      <c r="DB101" s="279"/>
      <c r="DC101" s="279"/>
      <c r="DD101" s="279"/>
      <c r="DE101" s="279"/>
      <c r="DF101" s="279"/>
      <c r="DG101" s="279"/>
      <c r="DH101" s="279"/>
      <c r="DI101" s="279"/>
      <c r="DJ101" s="279"/>
      <c r="DK101" s="279"/>
      <c r="DL101" s="279"/>
      <c r="DM101" s="279"/>
      <c r="DN101" s="279"/>
      <c r="DO101" s="279"/>
      <c r="DP101" s="279"/>
      <c r="DQ101" s="279"/>
      <c r="DR101" s="279"/>
      <c r="DS101" s="279"/>
      <c r="DT101" s="279"/>
      <c r="DU101" s="279"/>
      <c r="DV101" s="279"/>
      <c r="DW101" s="279"/>
      <c r="DX101" s="279"/>
      <c r="DY101" s="279"/>
      <c r="DZ101" s="279"/>
      <c r="EA101" s="279"/>
      <c r="EB101" s="279"/>
      <c r="EC101" s="279"/>
      <c r="ED101" s="279"/>
      <c r="EE101" s="279"/>
      <c r="EF101" s="279"/>
      <c r="EG101" s="279"/>
      <c r="EH101" s="279"/>
      <c r="EI101" s="279"/>
      <c r="EJ101" s="279"/>
      <c r="EK101" s="279"/>
      <c r="EL101" s="279"/>
      <c r="EM101" s="279"/>
      <c r="EN101" s="279"/>
      <c r="EO101" s="279"/>
      <c r="EP101" s="279"/>
      <c r="EQ101" s="279"/>
      <c r="ER101" s="279"/>
      <c r="ES101" s="279"/>
      <c r="ET101" s="279"/>
      <c r="EU101" s="279"/>
      <c r="EV101" s="279"/>
      <c r="EW101" s="279"/>
      <c r="EX101" s="279"/>
      <c r="EY101" s="279"/>
      <c r="EZ101" s="279"/>
      <c r="FA101" s="279"/>
      <c r="FB101" s="279"/>
      <c r="FC101" s="279"/>
      <c r="FD101" s="279"/>
      <c r="FE101" s="279"/>
      <c r="FF101" s="279"/>
      <c r="FG101" s="279"/>
      <c r="FH101" s="279"/>
      <c r="FI101" s="279"/>
      <c r="FJ101" s="279"/>
      <c r="FK101" s="279"/>
      <c r="FL101" s="279"/>
      <c r="FM101" s="279"/>
      <c r="FN101" s="279"/>
      <c r="FO101" s="279"/>
      <c r="FP101" s="279"/>
      <c r="FQ101" s="279"/>
      <c r="FR101" s="279"/>
      <c r="FS101" s="279"/>
      <c r="FT101" s="279"/>
      <c r="FU101" s="279"/>
      <c r="FV101" s="279"/>
      <c r="FW101" s="279"/>
      <c r="FX101" s="279"/>
      <c r="FY101" s="279"/>
      <c r="FZ101" s="279"/>
      <c r="GA101" s="279"/>
      <c r="GB101" s="279"/>
      <c r="GC101" s="279"/>
      <c r="GD101" s="279"/>
      <c r="GE101" s="279"/>
      <c r="GF101" s="279"/>
      <c r="GG101" s="279"/>
      <c r="GH101" s="279"/>
      <c r="GI101" s="279"/>
      <c r="GJ101" s="279"/>
      <c r="GK101" s="279"/>
      <c r="GL101" s="279"/>
      <c r="GM101" s="279"/>
      <c r="GN101" s="279"/>
      <c r="GO101" s="279"/>
      <c r="GP101" s="279"/>
      <c r="GQ101" s="279"/>
      <c r="GR101" s="279"/>
      <c r="GS101" s="279"/>
      <c r="GT101" s="279"/>
      <c r="GU101" s="279"/>
      <c r="GV101" s="279"/>
      <c r="GW101" s="279"/>
      <c r="GX101" s="279"/>
      <c r="GY101" s="279"/>
      <c r="GZ101" s="279"/>
      <c r="HA101" s="279"/>
      <c r="HB101" s="279"/>
      <c r="HC101" s="279"/>
      <c r="HD101" s="279"/>
      <c r="HE101" s="279"/>
      <c r="HF101" s="279"/>
      <c r="HG101" s="279"/>
      <c r="HH101" s="279"/>
      <c r="HI101" s="279"/>
      <c r="HJ101" s="279"/>
      <c r="HK101" s="279"/>
      <c r="HL101" s="279"/>
      <c r="HM101" s="279"/>
    </row>
  </sheetData>
  <autoFilter ref="C3:T25" xr:uid="{00000000-0009-0000-0000-000001000000}"/>
  <mergeCells count="27">
    <mergeCell ref="B25:D25"/>
    <mergeCell ref="C1:S1"/>
    <mergeCell ref="B2:D2"/>
    <mergeCell ref="E2:F2"/>
    <mergeCell ref="G2:H2"/>
    <mergeCell ref="J2:K2"/>
    <mergeCell ref="L2:U2"/>
    <mergeCell ref="F15:F16"/>
    <mergeCell ref="G15:G16"/>
    <mergeCell ref="H15:H16"/>
    <mergeCell ref="I15:I16"/>
    <mergeCell ref="J15:J16"/>
    <mergeCell ref="K15:K16"/>
    <mergeCell ref="L15:L16"/>
    <mergeCell ref="M15:M16"/>
    <mergeCell ref="N15:N16"/>
    <mergeCell ref="A15:A16"/>
    <mergeCell ref="B15:B16"/>
    <mergeCell ref="C15:C16"/>
    <mergeCell ref="D15:D16"/>
    <mergeCell ref="E15:E16"/>
    <mergeCell ref="U8:U9"/>
    <mergeCell ref="O15:O16"/>
    <mergeCell ref="P15:P16"/>
    <mergeCell ref="Q15:Q16"/>
    <mergeCell ref="S8:S9"/>
    <mergeCell ref="T8:T9"/>
  </mergeCells>
  <dataValidations count="1">
    <dataValidation type="textLength" allowBlank="1" showInputMessage="1" error="Escriba un texto  Maximo 390 Caracteres" promptTitle="Cualquier contenido Maximo 390 Caracteres" prompt=" Relacione el resultado esperado del proyecto." sqref="M4:M5" xr:uid="{F7FA9703-4F19-4618-945B-72183CB3178A}">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1FFF-786B-47AD-AEF0-32ADC72E67A8}">
  <sheetPr codeName="Sheet3">
    <pageSetUpPr fitToPage="1"/>
  </sheetPr>
  <dimension ref="A1:HM79"/>
  <sheetViews>
    <sheetView showGridLines="0" topLeftCell="O5" zoomScale="70" zoomScaleNormal="70" zoomScalePageLayoutView="55" workbookViewId="0">
      <selection activeCell="U6" sqref="U6"/>
    </sheetView>
  </sheetViews>
  <sheetFormatPr baseColWidth="10" defaultColWidth="11.25" defaultRowHeight="12.75" x14ac:dyDescent="0.25"/>
  <cols>
    <col min="1" max="1" width="11.25" style="426" customWidth="1"/>
    <col min="2" max="2" width="32.375" style="280" customWidth="1"/>
    <col min="3" max="4" width="34.5" style="280" customWidth="1"/>
    <col min="5" max="5" width="36.75" style="279" customWidth="1"/>
    <col min="6" max="6" width="30.25" style="279" customWidth="1"/>
    <col min="7" max="7" width="23.125" style="279" customWidth="1"/>
    <col min="8" max="8" width="26.875" style="279" customWidth="1"/>
    <col min="9" max="9" width="27.125" style="279" customWidth="1"/>
    <col min="10" max="10" width="33.5" style="279" customWidth="1"/>
    <col min="11" max="11" width="27.125" style="279" customWidth="1"/>
    <col min="12" max="12" width="40.25" style="281" customWidth="1"/>
    <col min="13" max="13" width="69.375" style="281" customWidth="1"/>
    <col min="14" max="14" width="57.625" style="281" customWidth="1"/>
    <col min="15" max="15" width="74.75" style="281" customWidth="1"/>
    <col min="16" max="16" width="29.25" style="281" customWidth="1"/>
    <col min="17" max="17" width="21.875" style="288" customWidth="1"/>
    <col min="18" max="18" width="27.75" style="288" customWidth="1"/>
    <col min="19" max="20" width="18.75" style="282" customWidth="1"/>
    <col min="21" max="21" width="17.5" style="282" bestFit="1" customWidth="1"/>
    <col min="22" max="22" width="11.375" style="279" bestFit="1" customWidth="1"/>
    <col min="23" max="256" width="11.25" style="279"/>
    <col min="257" max="257" width="34.5" style="279" customWidth="1"/>
    <col min="258" max="258" width="34.75" style="279" customWidth="1"/>
    <col min="259" max="259" width="25" style="279" customWidth="1"/>
    <col min="260" max="260" width="29.25" style="279" customWidth="1"/>
    <col min="261" max="261" width="30.25" style="279" customWidth="1"/>
    <col min="262" max="262" width="28.75" style="279" customWidth="1"/>
    <col min="263" max="263" width="23.125" style="279" customWidth="1"/>
    <col min="264" max="264" width="24.25" style="279" customWidth="1"/>
    <col min="265" max="265" width="27.125" style="279" customWidth="1"/>
    <col min="266" max="266" width="33.5" style="279" customWidth="1"/>
    <col min="267" max="267" width="39.5" style="279" customWidth="1"/>
    <col min="268" max="268" width="40.25" style="279" customWidth="1"/>
    <col min="269" max="269" width="33.625" style="279" customWidth="1"/>
    <col min="270" max="270" width="72.625" style="279" customWidth="1"/>
    <col min="271" max="271" width="60.75" style="279" customWidth="1"/>
    <col min="272" max="272" width="21" style="279" customWidth="1"/>
    <col min="273" max="273" width="22.5" style="279" customWidth="1"/>
    <col min="274" max="274" width="18.75" style="279" customWidth="1"/>
    <col min="275" max="275" width="17.75" style="279" customWidth="1"/>
    <col min="276" max="276" width="23" style="279" customWidth="1"/>
    <col min="277" max="277" width="10.875" style="279" bestFit="1" customWidth="1"/>
    <col min="278" max="512" width="11.25" style="279"/>
    <col min="513" max="513" width="34.5" style="279" customWidth="1"/>
    <col min="514" max="514" width="34.75" style="279" customWidth="1"/>
    <col min="515" max="515" width="25" style="279" customWidth="1"/>
    <col min="516" max="516" width="29.25" style="279" customWidth="1"/>
    <col min="517" max="517" width="30.25" style="279" customWidth="1"/>
    <col min="518" max="518" width="28.75" style="279" customWidth="1"/>
    <col min="519" max="519" width="23.125" style="279" customWidth="1"/>
    <col min="520" max="520" width="24.25" style="279" customWidth="1"/>
    <col min="521" max="521" width="27.125" style="279" customWidth="1"/>
    <col min="522" max="522" width="33.5" style="279" customWidth="1"/>
    <col min="523" max="523" width="39.5" style="279" customWidth="1"/>
    <col min="524" max="524" width="40.25" style="279" customWidth="1"/>
    <col min="525" max="525" width="33.625" style="279" customWidth="1"/>
    <col min="526" max="526" width="72.625" style="279" customWidth="1"/>
    <col min="527" max="527" width="60.75" style="279" customWidth="1"/>
    <col min="528" max="528" width="21" style="279" customWidth="1"/>
    <col min="529" max="529" width="22.5" style="279" customWidth="1"/>
    <col min="530" max="530" width="18.75" style="279" customWidth="1"/>
    <col min="531" max="531" width="17.75" style="279" customWidth="1"/>
    <col min="532" max="532" width="23" style="279" customWidth="1"/>
    <col min="533" max="533" width="10.875" style="279" bestFit="1" customWidth="1"/>
    <col min="534" max="768" width="11.25" style="279"/>
    <col min="769" max="769" width="34.5" style="279" customWidth="1"/>
    <col min="770" max="770" width="34.75" style="279" customWidth="1"/>
    <col min="771" max="771" width="25" style="279" customWidth="1"/>
    <col min="772" max="772" width="29.25" style="279" customWidth="1"/>
    <col min="773" max="773" width="30.25" style="279" customWidth="1"/>
    <col min="774" max="774" width="28.75" style="279" customWidth="1"/>
    <col min="775" max="775" width="23.125" style="279" customWidth="1"/>
    <col min="776" max="776" width="24.25" style="279" customWidth="1"/>
    <col min="777" max="777" width="27.125" style="279" customWidth="1"/>
    <col min="778" max="778" width="33.5" style="279" customWidth="1"/>
    <col min="779" max="779" width="39.5" style="279" customWidth="1"/>
    <col min="780" max="780" width="40.25" style="279" customWidth="1"/>
    <col min="781" max="781" width="33.625" style="279" customWidth="1"/>
    <col min="782" max="782" width="72.625" style="279" customWidth="1"/>
    <col min="783" max="783" width="60.75" style="279" customWidth="1"/>
    <col min="784" max="784" width="21" style="279" customWidth="1"/>
    <col min="785" max="785" width="22.5" style="279" customWidth="1"/>
    <col min="786" max="786" width="18.75" style="279" customWidth="1"/>
    <col min="787" max="787" width="17.75" style="279" customWidth="1"/>
    <col min="788" max="788" width="23" style="279" customWidth="1"/>
    <col min="789" max="789" width="10.875" style="279" bestFit="1" customWidth="1"/>
    <col min="790" max="1024" width="11.25" style="279"/>
    <col min="1025" max="1025" width="34.5" style="279" customWidth="1"/>
    <col min="1026" max="1026" width="34.75" style="279" customWidth="1"/>
    <col min="1027" max="1027" width="25" style="279" customWidth="1"/>
    <col min="1028" max="1028" width="29.25" style="279" customWidth="1"/>
    <col min="1029" max="1029" width="30.25" style="279" customWidth="1"/>
    <col min="1030" max="1030" width="28.75" style="279" customWidth="1"/>
    <col min="1031" max="1031" width="23.125" style="279" customWidth="1"/>
    <col min="1032" max="1032" width="24.25" style="279" customWidth="1"/>
    <col min="1033" max="1033" width="27.125" style="279" customWidth="1"/>
    <col min="1034" max="1034" width="33.5" style="279" customWidth="1"/>
    <col min="1035" max="1035" width="39.5" style="279" customWidth="1"/>
    <col min="1036" max="1036" width="40.25" style="279" customWidth="1"/>
    <col min="1037" max="1037" width="33.625" style="279" customWidth="1"/>
    <col min="1038" max="1038" width="72.625" style="279" customWidth="1"/>
    <col min="1039" max="1039" width="60.75" style="279" customWidth="1"/>
    <col min="1040" max="1040" width="21" style="279" customWidth="1"/>
    <col min="1041" max="1041" width="22.5" style="279" customWidth="1"/>
    <col min="1042" max="1042" width="18.75" style="279" customWidth="1"/>
    <col min="1043" max="1043" width="17.75" style="279" customWidth="1"/>
    <col min="1044" max="1044" width="23" style="279" customWidth="1"/>
    <col min="1045" max="1045" width="10.875" style="279" bestFit="1" customWidth="1"/>
    <col min="1046" max="1280" width="11.25" style="279"/>
    <col min="1281" max="1281" width="34.5" style="279" customWidth="1"/>
    <col min="1282" max="1282" width="34.75" style="279" customWidth="1"/>
    <col min="1283" max="1283" width="25" style="279" customWidth="1"/>
    <col min="1284" max="1284" width="29.25" style="279" customWidth="1"/>
    <col min="1285" max="1285" width="30.25" style="279" customWidth="1"/>
    <col min="1286" max="1286" width="28.75" style="279" customWidth="1"/>
    <col min="1287" max="1287" width="23.125" style="279" customWidth="1"/>
    <col min="1288" max="1288" width="24.25" style="279" customWidth="1"/>
    <col min="1289" max="1289" width="27.125" style="279" customWidth="1"/>
    <col min="1290" max="1290" width="33.5" style="279" customWidth="1"/>
    <col min="1291" max="1291" width="39.5" style="279" customWidth="1"/>
    <col min="1292" max="1292" width="40.25" style="279" customWidth="1"/>
    <col min="1293" max="1293" width="33.625" style="279" customWidth="1"/>
    <col min="1294" max="1294" width="72.625" style="279" customWidth="1"/>
    <col min="1295" max="1295" width="60.75" style="279" customWidth="1"/>
    <col min="1296" max="1296" width="21" style="279" customWidth="1"/>
    <col min="1297" max="1297" width="22.5" style="279" customWidth="1"/>
    <col min="1298" max="1298" width="18.75" style="279" customWidth="1"/>
    <col min="1299" max="1299" width="17.75" style="279" customWidth="1"/>
    <col min="1300" max="1300" width="23" style="279" customWidth="1"/>
    <col min="1301" max="1301" width="10.875" style="279" bestFit="1" customWidth="1"/>
    <col min="1302" max="1536" width="11.25" style="279"/>
    <col min="1537" max="1537" width="34.5" style="279" customWidth="1"/>
    <col min="1538" max="1538" width="34.75" style="279" customWidth="1"/>
    <col min="1539" max="1539" width="25" style="279" customWidth="1"/>
    <col min="1540" max="1540" width="29.25" style="279" customWidth="1"/>
    <col min="1541" max="1541" width="30.25" style="279" customWidth="1"/>
    <col min="1542" max="1542" width="28.75" style="279" customWidth="1"/>
    <col min="1543" max="1543" width="23.125" style="279" customWidth="1"/>
    <col min="1544" max="1544" width="24.25" style="279" customWidth="1"/>
    <col min="1545" max="1545" width="27.125" style="279" customWidth="1"/>
    <col min="1546" max="1546" width="33.5" style="279" customWidth="1"/>
    <col min="1547" max="1547" width="39.5" style="279" customWidth="1"/>
    <col min="1548" max="1548" width="40.25" style="279" customWidth="1"/>
    <col min="1549" max="1549" width="33.625" style="279" customWidth="1"/>
    <col min="1550" max="1550" width="72.625" style="279" customWidth="1"/>
    <col min="1551" max="1551" width="60.75" style="279" customWidth="1"/>
    <col min="1552" max="1552" width="21" style="279" customWidth="1"/>
    <col min="1553" max="1553" width="22.5" style="279" customWidth="1"/>
    <col min="1554" max="1554" width="18.75" style="279" customWidth="1"/>
    <col min="1555" max="1555" width="17.75" style="279" customWidth="1"/>
    <col min="1556" max="1556" width="23" style="279" customWidth="1"/>
    <col min="1557" max="1557" width="10.875" style="279" bestFit="1" customWidth="1"/>
    <col min="1558" max="1792" width="11.25" style="279"/>
    <col min="1793" max="1793" width="34.5" style="279" customWidth="1"/>
    <col min="1794" max="1794" width="34.75" style="279" customWidth="1"/>
    <col min="1795" max="1795" width="25" style="279" customWidth="1"/>
    <col min="1796" max="1796" width="29.25" style="279" customWidth="1"/>
    <col min="1797" max="1797" width="30.25" style="279" customWidth="1"/>
    <col min="1798" max="1798" width="28.75" style="279" customWidth="1"/>
    <col min="1799" max="1799" width="23.125" style="279" customWidth="1"/>
    <col min="1800" max="1800" width="24.25" style="279" customWidth="1"/>
    <col min="1801" max="1801" width="27.125" style="279" customWidth="1"/>
    <col min="1802" max="1802" width="33.5" style="279" customWidth="1"/>
    <col min="1803" max="1803" width="39.5" style="279" customWidth="1"/>
    <col min="1804" max="1804" width="40.25" style="279" customWidth="1"/>
    <col min="1805" max="1805" width="33.625" style="279" customWidth="1"/>
    <col min="1806" max="1806" width="72.625" style="279" customWidth="1"/>
    <col min="1807" max="1807" width="60.75" style="279" customWidth="1"/>
    <col min="1808" max="1808" width="21" style="279" customWidth="1"/>
    <col min="1809" max="1809" width="22.5" style="279" customWidth="1"/>
    <col min="1810" max="1810" width="18.75" style="279" customWidth="1"/>
    <col min="1811" max="1811" width="17.75" style="279" customWidth="1"/>
    <col min="1812" max="1812" width="23" style="279" customWidth="1"/>
    <col min="1813" max="1813" width="10.875" style="279" bestFit="1" customWidth="1"/>
    <col min="1814" max="2048" width="11.25" style="279"/>
    <col min="2049" max="2049" width="34.5" style="279" customWidth="1"/>
    <col min="2050" max="2050" width="34.75" style="279" customWidth="1"/>
    <col min="2051" max="2051" width="25" style="279" customWidth="1"/>
    <col min="2052" max="2052" width="29.25" style="279" customWidth="1"/>
    <col min="2053" max="2053" width="30.25" style="279" customWidth="1"/>
    <col min="2054" max="2054" width="28.75" style="279" customWidth="1"/>
    <col min="2055" max="2055" width="23.125" style="279" customWidth="1"/>
    <col min="2056" max="2056" width="24.25" style="279" customWidth="1"/>
    <col min="2057" max="2057" width="27.125" style="279" customWidth="1"/>
    <col min="2058" max="2058" width="33.5" style="279" customWidth="1"/>
    <col min="2059" max="2059" width="39.5" style="279" customWidth="1"/>
    <col min="2060" max="2060" width="40.25" style="279" customWidth="1"/>
    <col min="2061" max="2061" width="33.625" style="279" customWidth="1"/>
    <col min="2062" max="2062" width="72.625" style="279" customWidth="1"/>
    <col min="2063" max="2063" width="60.75" style="279" customWidth="1"/>
    <col min="2064" max="2064" width="21" style="279" customWidth="1"/>
    <col min="2065" max="2065" width="22.5" style="279" customWidth="1"/>
    <col min="2066" max="2066" width="18.75" style="279" customWidth="1"/>
    <col min="2067" max="2067" width="17.75" style="279" customWidth="1"/>
    <col min="2068" max="2068" width="23" style="279" customWidth="1"/>
    <col min="2069" max="2069" width="10.875" style="279" bestFit="1" customWidth="1"/>
    <col min="2070" max="2304" width="11.25" style="279"/>
    <col min="2305" max="2305" width="34.5" style="279" customWidth="1"/>
    <col min="2306" max="2306" width="34.75" style="279" customWidth="1"/>
    <col min="2307" max="2307" width="25" style="279" customWidth="1"/>
    <col min="2308" max="2308" width="29.25" style="279" customWidth="1"/>
    <col min="2309" max="2309" width="30.25" style="279" customWidth="1"/>
    <col min="2310" max="2310" width="28.75" style="279" customWidth="1"/>
    <col min="2311" max="2311" width="23.125" style="279" customWidth="1"/>
    <col min="2312" max="2312" width="24.25" style="279" customWidth="1"/>
    <col min="2313" max="2313" width="27.125" style="279" customWidth="1"/>
    <col min="2314" max="2314" width="33.5" style="279" customWidth="1"/>
    <col min="2315" max="2315" width="39.5" style="279" customWidth="1"/>
    <col min="2316" max="2316" width="40.25" style="279" customWidth="1"/>
    <col min="2317" max="2317" width="33.625" style="279" customWidth="1"/>
    <col min="2318" max="2318" width="72.625" style="279" customWidth="1"/>
    <col min="2319" max="2319" width="60.75" style="279" customWidth="1"/>
    <col min="2320" max="2320" width="21" style="279" customWidth="1"/>
    <col min="2321" max="2321" width="22.5" style="279" customWidth="1"/>
    <col min="2322" max="2322" width="18.75" style="279" customWidth="1"/>
    <col min="2323" max="2323" width="17.75" style="279" customWidth="1"/>
    <col min="2324" max="2324" width="23" style="279" customWidth="1"/>
    <col min="2325" max="2325" width="10.875" style="279" bestFit="1" customWidth="1"/>
    <col min="2326" max="2560" width="11.25" style="279"/>
    <col min="2561" max="2561" width="34.5" style="279" customWidth="1"/>
    <col min="2562" max="2562" width="34.75" style="279" customWidth="1"/>
    <col min="2563" max="2563" width="25" style="279" customWidth="1"/>
    <col min="2564" max="2564" width="29.25" style="279" customWidth="1"/>
    <col min="2565" max="2565" width="30.25" style="279" customWidth="1"/>
    <col min="2566" max="2566" width="28.75" style="279" customWidth="1"/>
    <col min="2567" max="2567" width="23.125" style="279" customWidth="1"/>
    <col min="2568" max="2568" width="24.25" style="279" customWidth="1"/>
    <col min="2569" max="2569" width="27.125" style="279" customWidth="1"/>
    <col min="2570" max="2570" width="33.5" style="279" customWidth="1"/>
    <col min="2571" max="2571" width="39.5" style="279" customWidth="1"/>
    <col min="2572" max="2572" width="40.25" style="279" customWidth="1"/>
    <col min="2573" max="2573" width="33.625" style="279" customWidth="1"/>
    <col min="2574" max="2574" width="72.625" style="279" customWidth="1"/>
    <col min="2575" max="2575" width="60.75" style="279" customWidth="1"/>
    <col min="2576" max="2576" width="21" style="279" customWidth="1"/>
    <col min="2577" max="2577" width="22.5" style="279" customWidth="1"/>
    <col min="2578" max="2578" width="18.75" style="279" customWidth="1"/>
    <col min="2579" max="2579" width="17.75" style="279" customWidth="1"/>
    <col min="2580" max="2580" width="23" style="279" customWidth="1"/>
    <col min="2581" max="2581" width="10.875" style="279" bestFit="1" customWidth="1"/>
    <col min="2582" max="2816" width="11.25" style="279"/>
    <col min="2817" max="2817" width="34.5" style="279" customWidth="1"/>
    <col min="2818" max="2818" width="34.75" style="279" customWidth="1"/>
    <col min="2819" max="2819" width="25" style="279" customWidth="1"/>
    <col min="2820" max="2820" width="29.25" style="279" customWidth="1"/>
    <col min="2821" max="2821" width="30.25" style="279" customWidth="1"/>
    <col min="2822" max="2822" width="28.75" style="279" customWidth="1"/>
    <col min="2823" max="2823" width="23.125" style="279" customWidth="1"/>
    <col min="2824" max="2824" width="24.25" style="279" customWidth="1"/>
    <col min="2825" max="2825" width="27.125" style="279" customWidth="1"/>
    <col min="2826" max="2826" width="33.5" style="279" customWidth="1"/>
    <col min="2827" max="2827" width="39.5" style="279" customWidth="1"/>
    <col min="2828" max="2828" width="40.25" style="279" customWidth="1"/>
    <col min="2829" max="2829" width="33.625" style="279" customWidth="1"/>
    <col min="2830" max="2830" width="72.625" style="279" customWidth="1"/>
    <col min="2831" max="2831" width="60.75" style="279" customWidth="1"/>
    <col min="2832" max="2832" width="21" style="279" customWidth="1"/>
    <col min="2833" max="2833" width="22.5" style="279" customWidth="1"/>
    <col min="2834" max="2834" width="18.75" style="279" customWidth="1"/>
    <col min="2835" max="2835" width="17.75" style="279" customWidth="1"/>
    <col min="2836" max="2836" width="23" style="279" customWidth="1"/>
    <col min="2837" max="2837" width="10.875" style="279" bestFit="1" customWidth="1"/>
    <col min="2838" max="3072" width="11.25" style="279"/>
    <col min="3073" max="3073" width="34.5" style="279" customWidth="1"/>
    <col min="3074" max="3074" width="34.75" style="279" customWidth="1"/>
    <col min="3075" max="3075" width="25" style="279" customWidth="1"/>
    <col min="3076" max="3076" width="29.25" style="279" customWidth="1"/>
    <col min="3077" max="3077" width="30.25" style="279" customWidth="1"/>
    <col min="3078" max="3078" width="28.75" style="279" customWidth="1"/>
    <col min="3079" max="3079" width="23.125" style="279" customWidth="1"/>
    <col min="3080" max="3080" width="24.25" style="279" customWidth="1"/>
    <col min="3081" max="3081" width="27.125" style="279" customWidth="1"/>
    <col min="3082" max="3082" width="33.5" style="279" customWidth="1"/>
    <col min="3083" max="3083" width="39.5" style="279" customWidth="1"/>
    <col min="3084" max="3084" width="40.25" style="279" customWidth="1"/>
    <col min="3085" max="3085" width="33.625" style="279" customWidth="1"/>
    <col min="3086" max="3086" width="72.625" style="279" customWidth="1"/>
    <col min="3087" max="3087" width="60.75" style="279" customWidth="1"/>
    <col min="3088" max="3088" width="21" style="279" customWidth="1"/>
    <col min="3089" max="3089" width="22.5" style="279" customWidth="1"/>
    <col min="3090" max="3090" width="18.75" style="279" customWidth="1"/>
    <col min="3091" max="3091" width="17.75" style="279" customWidth="1"/>
    <col min="3092" max="3092" width="23" style="279" customWidth="1"/>
    <col min="3093" max="3093" width="10.875" style="279" bestFit="1" customWidth="1"/>
    <col min="3094" max="3328" width="11.25" style="279"/>
    <col min="3329" max="3329" width="34.5" style="279" customWidth="1"/>
    <col min="3330" max="3330" width="34.75" style="279" customWidth="1"/>
    <col min="3331" max="3331" width="25" style="279" customWidth="1"/>
    <col min="3332" max="3332" width="29.25" style="279" customWidth="1"/>
    <col min="3333" max="3333" width="30.25" style="279" customWidth="1"/>
    <col min="3334" max="3334" width="28.75" style="279" customWidth="1"/>
    <col min="3335" max="3335" width="23.125" style="279" customWidth="1"/>
    <col min="3336" max="3336" width="24.25" style="279" customWidth="1"/>
    <col min="3337" max="3337" width="27.125" style="279" customWidth="1"/>
    <col min="3338" max="3338" width="33.5" style="279" customWidth="1"/>
    <col min="3339" max="3339" width="39.5" style="279" customWidth="1"/>
    <col min="3340" max="3340" width="40.25" style="279" customWidth="1"/>
    <col min="3341" max="3341" width="33.625" style="279" customWidth="1"/>
    <col min="3342" max="3342" width="72.625" style="279" customWidth="1"/>
    <col min="3343" max="3343" width="60.75" style="279" customWidth="1"/>
    <col min="3344" max="3344" width="21" style="279" customWidth="1"/>
    <col min="3345" max="3345" width="22.5" style="279" customWidth="1"/>
    <col min="3346" max="3346" width="18.75" style="279" customWidth="1"/>
    <col min="3347" max="3347" width="17.75" style="279" customWidth="1"/>
    <col min="3348" max="3348" width="23" style="279" customWidth="1"/>
    <col min="3349" max="3349" width="10.875" style="279" bestFit="1" customWidth="1"/>
    <col min="3350" max="3584" width="11.25" style="279"/>
    <col min="3585" max="3585" width="34.5" style="279" customWidth="1"/>
    <col min="3586" max="3586" width="34.75" style="279" customWidth="1"/>
    <col min="3587" max="3587" width="25" style="279" customWidth="1"/>
    <col min="3588" max="3588" width="29.25" style="279" customWidth="1"/>
    <col min="3589" max="3589" width="30.25" style="279" customWidth="1"/>
    <col min="3590" max="3590" width="28.75" style="279" customWidth="1"/>
    <col min="3591" max="3591" width="23.125" style="279" customWidth="1"/>
    <col min="3592" max="3592" width="24.25" style="279" customWidth="1"/>
    <col min="3593" max="3593" width="27.125" style="279" customWidth="1"/>
    <col min="3594" max="3594" width="33.5" style="279" customWidth="1"/>
    <col min="3595" max="3595" width="39.5" style="279" customWidth="1"/>
    <col min="3596" max="3596" width="40.25" style="279" customWidth="1"/>
    <col min="3597" max="3597" width="33.625" style="279" customWidth="1"/>
    <col min="3598" max="3598" width="72.625" style="279" customWidth="1"/>
    <col min="3599" max="3599" width="60.75" style="279" customWidth="1"/>
    <col min="3600" max="3600" width="21" style="279" customWidth="1"/>
    <col min="3601" max="3601" width="22.5" style="279" customWidth="1"/>
    <col min="3602" max="3602" width="18.75" style="279" customWidth="1"/>
    <col min="3603" max="3603" width="17.75" style="279" customWidth="1"/>
    <col min="3604" max="3604" width="23" style="279" customWidth="1"/>
    <col min="3605" max="3605" width="10.875" style="279" bestFit="1" customWidth="1"/>
    <col min="3606" max="3840" width="11.25" style="279"/>
    <col min="3841" max="3841" width="34.5" style="279" customWidth="1"/>
    <col min="3842" max="3842" width="34.75" style="279" customWidth="1"/>
    <col min="3843" max="3843" width="25" style="279" customWidth="1"/>
    <col min="3844" max="3844" width="29.25" style="279" customWidth="1"/>
    <col min="3845" max="3845" width="30.25" style="279" customWidth="1"/>
    <col min="3846" max="3846" width="28.75" style="279" customWidth="1"/>
    <col min="3847" max="3847" width="23.125" style="279" customWidth="1"/>
    <col min="3848" max="3848" width="24.25" style="279" customWidth="1"/>
    <col min="3849" max="3849" width="27.125" style="279" customWidth="1"/>
    <col min="3850" max="3850" width="33.5" style="279" customWidth="1"/>
    <col min="3851" max="3851" width="39.5" style="279" customWidth="1"/>
    <col min="3852" max="3852" width="40.25" style="279" customWidth="1"/>
    <col min="3853" max="3853" width="33.625" style="279" customWidth="1"/>
    <col min="3854" max="3854" width="72.625" style="279" customWidth="1"/>
    <col min="3855" max="3855" width="60.75" style="279" customWidth="1"/>
    <col min="3856" max="3856" width="21" style="279" customWidth="1"/>
    <col min="3857" max="3857" width="22.5" style="279" customWidth="1"/>
    <col min="3858" max="3858" width="18.75" style="279" customWidth="1"/>
    <col min="3859" max="3859" width="17.75" style="279" customWidth="1"/>
    <col min="3860" max="3860" width="23" style="279" customWidth="1"/>
    <col min="3861" max="3861" width="10.875" style="279" bestFit="1" customWidth="1"/>
    <col min="3862" max="4096" width="11.25" style="279"/>
    <col min="4097" max="4097" width="34.5" style="279" customWidth="1"/>
    <col min="4098" max="4098" width="34.75" style="279" customWidth="1"/>
    <col min="4099" max="4099" width="25" style="279" customWidth="1"/>
    <col min="4100" max="4100" width="29.25" style="279" customWidth="1"/>
    <col min="4101" max="4101" width="30.25" style="279" customWidth="1"/>
    <col min="4102" max="4102" width="28.75" style="279" customWidth="1"/>
    <col min="4103" max="4103" width="23.125" style="279" customWidth="1"/>
    <col min="4104" max="4104" width="24.25" style="279" customWidth="1"/>
    <col min="4105" max="4105" width="27.125" style="279" customWidth="1"/>
    <col min="4106" max="4106" width="33.5" style="279" customWidth="1"/>
    <col min="4107" max="4107" width="39.5" style="279" customWidth="1"/>
    <col min="4108" max="4108" width="40.25" style="279" customWidth="1"/>
    <col min="4109" max="4109" width="33.625" style="279" customWidth="1"/>
    <col min="4110" max="4110" width="72.625" style="279" customWidth="1"/>
    <col min="4111" max="4111" width="60.75" style="279" customWidth="1"/>
    <col min="4112" max="4112" width="21" style="279" customWidth="1"/>
    <col min="4113" max="4113" width="22.5" style="279" customWidth="1"/>
    <col min="4114" max="4114" width="18.75" style="279" customWidth="1"/>
    <col min="4115" max="4115" width="17.75" style="279" customWidth="1"/>
    <col min="4116" max="4116" width="23" style="279" customWidth="1"/>
    <col min="4117" max="4117" width="10.875" style="279" bestFit="1" customWidth="1"/>
    <col min="4118" max="4352" width="11.25" style="279"/>
    <col min="4353" max="4353" width="34.5" style="279" customWidth="1"/>
    <col min="4354" max="4354" width="34.75" style="279" customWidth="1"/>
    <col min="4355" max="4355" width="25" style="279" customWidth="1"/>
    <col min="4356" max="4356" width="29.25" style="279" customWidth="1"/>
    <col min="4357" max="4357" width="30.25" style="279" customWidth="1"/>
    <col min="4358" max="4358" width="28.75" style="279" customWidth="1"/>
    <col min="4359" max="4359" width="23.125" style="279" customWidth="1"/>
    <col min="4360" max="4360" width="24.25" style="279" customWidth="1"/>
    <col min="4361" max="4361" width="27.125" style="279" customWidth="1"/>
    <col min="4362" max="4362" width="33.5" style="279" customWidth="1"/>
    <col min="4363" max="4363" width="39.5" style="279" customWidth="1"/>
    <col min="4364" max="4364" width="40.25" style="279" customWidth="1"/>
    <col min="4365" max="4365" width="33.625" style="279" customWidth="1"/>
    <col min="4366" max="4366" width="72.625" style="279" customWidth="1"/>
    <col min="4367" max="4367" width="60.75" style="279" customWidth="1"/>
    <col min="4368" max="4368" width="21" style="279" customWidth="1"/>
    <col min="4369" max="4369" width="22.5" style="279" customWidth="1"/>
    <col min="4370" max="4370" width="18.75" style="279" customWidth="1"/>
    <col min="4371" max="4371" width="17.75" style="279" customWidth="1"/>
    <col min="4372" max="4372" width="23" style="279" customWidth="1"/>
    <col min="4373" max="4373" width="10.875" style="279" bestFit="1" customWidth="1"/>
    <col min="4374" max="4608" width="11.25" style="279"/>
    <col min="4609" max="4609" width="34.5" style="279" customWidth="1"/>
    <col min="4610" max="4610" width="34.75" style="279" customWidth="1"/>
    <col min="4611" max="4611" width="25" style="279" customWidth="1"/>
    <col min="4612" max="4612" width="29.25" style="279" customWidth="1"/>
    <col min="4613" max="4613" width="30.25" style="279" customWidth="1"/>
    <col min="4614" max="4614" width="28.75" style="279" customWidth="1"/>
    <col min="4615" max="4615" width="23.125" style="279" customWidth="1"/>
    <col min="4616" max="4616" width="24.25" style="279" customWidth="1"/>
    <col min="4617" max="4617" width="27.125" style="279" customWidth="1"/>
    <col min="4618" max="4618" width="33.5" style="279" customWidth="1"/>
    <col min="4619" max="4619" width="39.5" style="279" customWidth="1"/>
    <col min="4620" max="4620" width="40.25" style="279" customWidth="1"/>
    <col min="4621" max="4621" width="33.625" style="279" customWidth="1"/>
    <col min="4622" max="4622" width="72.625" style="279" customWidth="1"/>
    <col min="4623" max="4623" width="60.75" style="279" customWidth="1"/>
    <col min="4624" max="4624" width="21" style="279" customWidth="1"/>
    <col min="4625" max="4625" width="22.5" style="279" customWidth="1"/>
    <col min="4626" max="4626" width="18.75" style="279" customWidth="1"/>
    <col min="4627" max="4627" width="17.75" style="279" customWidth="1"/>
    <col min="4628" max="4628" width="23" style="279" customWidth="1"/>
    <col min="4629" max="4629" width="10.875" style="279" bestFit="1" customWidth="1"/>
    <col min="4630" max="4864" width="11.25" style="279"/>
    <col min="4865" max="4865" width="34.5" style="279" customWidth="1"/>
    <col min="4866" max="4866" width="34.75" style="279" customWidth="1"/>
    <col min="4867" max="4867" width="25" style="279" customWidth="1"/>
    <col min="4868" max="4868" width="29.25" style="279" customWidth="1"/>
    <col min="4869" max="4869" width="30.25" style="279" customWidth="1"/>
    <col min="4870" max="4870" width="28.75" style="279" customWidth="1"/>
    <col min="4871" max="4871" width="23.125" style="279" customWidth="1"/>
    <col min="4872" max="4872" width="24.25" style="279" customWidth="1"/>
    <col min="4873" max="4873" width="27.125" style="279" customWidth="1"/>
    <col min="4874" max="4874" width="33.5" style="279" customWidth="1"/>
    <col min="4875" max="4875" width="39.5" style="279" customWidth="1"/>
    <col min="4876" max="4876" width="40.25" style="279" customWidth="1"/>
    <col min="4877" max="4877" width="33.625" style="279" customWidth="1"/>
    <col min="4878" max="4878" width="72.625" style="279" customWidth="1"/>
    <col min="4879" max="4879" width="60.75" style="279" customWidth="1"/>
    <col min="4880" max="4880" width="21" style="279" customWidth="1"/>
    <col min="4881" max="4881" width="22.5" style="279" customWidth="1"/>
    <col min="4882" max="4882" width="18.75" style="279" customWidth="1"/>
    <col min="4883" max="4883" width="17.75" style="279" customWidth="1"/>
    <col min="4884" max="4884" width="23" style="279" customWidth="1"/>
    <col min="4885" max="4885" width="10.875" style="279" bestFit="1" customWidth="1"/>
    <col min="4886" max="5120" width="11.25" style="279"/>
    <col min="5121" max="5121" width="34.5" style="279" customWidth="1"/>
    <col min="5122" max="5122" width="34.75" style="279" customWidth="1"/>
    <col min="5123" max="5123" width="25" style="279" customWidth="1"/>
    <col min="5124" max="5124" width="29.25" style="279" customWidth="1"/>
    <col min="5125" max="5125" width="30.25" style="279" customWidth="1"/>
    <col min="5126" max="5126" width="28.75" style="279" customWidth="1"/>
    <col min="5127" max="5127" width="23.125" style="279" customWidth="1"/>
    <col min="5128" max="5128" width="24.25" style="279" customWidth="1"/>
    <col min="5129" max="5129" width="27.125" style="279" customWidth="1"/>
    <col min="5130" max="5130" width="33.5" style="279" customWidth="1"/>
    <col min="5131" max="5131" width="39.5" style="279" customWidth="1"/>
    <col min="5132" max="5132" width="40.25" style="279" customWidth="1"/>
    <col min="5133" max="5133" width="33.625" style="279" customWidth="1"/>
    <col min="5134" max="5134" width="72.625" style="279" customWidth="1"/>
    <col min="5135" max="5135" width="60.75" style="279" customWidth="1"/>
    <col min="5136" max="5136" width="21" style="279" customWidth="1"/>
    <col min="5137" max="5137" width="22.5" style="279" customWidth="1"/>
    <col min="5138" max="5138" width="18.75" style="279" customWidth="1"/>
    <col min="5139" max="5139" width="17.75" style="279" customWidth="1"/>
    <col min="5140" max="5140" width="23" style="279" customWidth="1"/>
    <col min="5141" max="5141" width="10.875" style="279" bestFit="1" customWidth="1"/>
    <col min="5142" max="5376" width="11.25" style="279"/>
    <col min="5377" max="5377" width="34.5" style="279" customWidth="1"/>
    <col min="5378" max="5378" width="34.75" style="279" customWidth="1"/>
    <col min="5379" max="5379" width="25" style="279" customWidth="1"/>
    <col min="5380" max="5380" width="29.25" style="279" customWidth="1"/>
    <col min="5381" max="5381" width="30.25" style="279" customWidth="1"/>
    <col min="5382" max="5382" width="28.75" style="279" customWidth="1"/>
    <col min="5383" max="5383" width="23.125" style="279" customWidth="1"/>
    <col min="5384" max="5384" width="24.25" style="279" customWidth="1"/>
    <col min="5385" max="5385" width="27.125" style="279" customWidth="1"/>
    <col min="5386" max="5386" width="33.5" style="279" customWidth="1"/>
    <col min="5387" max="5387" width="39.5" style="279" customWidth="1"/>
    <col min="5388" max="5388" width="40.25" style="279" customWidth="1"/>
    <col min="5389" max="5389" width="33.625" style="279" customWidth="1"/>
    <col min="5390" max="5390" width="72.625" style="279" customWidth="1"/>
    <col min="5391" max="5391" width="60.75" style="279" customWidth="1"/>
    <col min="5392" max="5392" width="21" style="279" customWidth="1"/>
    <col min="5393" max="5393" width="22.5" style="279" customWidth="1"/>
    <col min="5394" max="5394" width="18.75" style="279" customWidth="1"/>
    <col min="5395" max="5395" width="17.75" style="279" customWidth="1"/>
    <col min="5396" max="5396" width="23" style="279" customWidth="1"/>
    <col min="5397" max="5397" width="10.875" style="279" bestFit="1" customWidth="1"/>
    <col min="5398" max="5632" width="11.25" style="279"/>
    <col min="5633" max="5633" width="34.5" style="279" customWidth="1"/>
    <col min="5634" max="5634" width="34.75" style="279" customWidth="1"/>
    <col min="5635" max="5635" width="25" style="279" customWidth="1"/>
    <col min="5636" max="5636" width="29.25" style="279" customWidth="1"/>
    <col min="5637" max="5637" width="30.25" style="279" customWidth="1"/>
    <col min="5638" max="5638" width="28.75" style="279" customWidth="1"/>
    <col min="5639" max="5639" width="23.125" style="279" customWidth="1"/>
    <col min="5640" max="5640" width="24.25" style="279" customWidth="1"/>
    <col min="5641" max="5641" width="27.125" style="279" customWidth="1"/>
    <col min="5642" max="5642" width="33.5" style="279" customWidth="1"/>
    <col min="5643" max="5643" width="39.5" style="279" customWidth="1"/>
    <col min="5644" max="5644" width="40.25" style="279" customWidth="1"/>
    <col min="5645" max="5645" width="33.625" style="279" customWidth="1"/>
    <col min="5646" max="5646" width="72.625" style="279" customWidth="1"/>
    <col min="5647" max="5647" width="60.75" style="279" customWidth="1"/>
    <col min="5648" max="5648" width="21" style="279" customWidth="1"/>
    <col min="5649" max="5649" width="22.5" style="279" customWidth="1"/>
    <col min="5650" max="5650" width="18.75" style="279" customWidth="1"/>
    <col min="5651" max="5651" width="17.75" style="279" customWidth="1"/>
    <col min="5652" max="5652" width="23" style="279" customWidth="1"/>
    <col min="5653" max="5653" width="10.875" style="279" bestFit="1" customWidth="1"/>
    <col min="5654" max="5888" width="11.25" style="279"/>
    <col min="5889" max="5889" width="34.5" style="279" customWidth="1"/>
    <col min="5890" max="5890" width="34.75" style="279" customWidth="1"/>
    <col min="5891" max="5891" width="25" style="279" customWidth="1"/>
    <col min="5892" max="5892" width="29.25" style="279" customWidth="1"/>
    <col min="5893" max="5893" width="30.25" style="279" customWidth="1"/>
    <col min="5894" max="5894" width="28.75" style="279" customWidth="1"/>
    <col min="5895" max="5895" width="23.125" style="279" customWidth="1"/>
    <col min="5896" max="5896" width="24.25" style="279" customWidth="1"/>
    <col min="5897" max="5897" width="27.125" style="279" customWidth="1"/>
    <col min="5898" max="5898" width="33.5" style="279" customWidth="1"/>
    <col min="5899" max="5899" width="39.5" style="279" customWidth="1"/>
    <col min="5900" max="5900" width="40.25" style="279" customWidth="1"/>
    <col min="5901" max="5901" width="33.625" style="279" customWidth="1"/>
    <col min="5902" max="5902" width="72.625" style="279" customWidth="1"/>
    <col min="5903" max="5903" width="60.75" style="279" customWidth="1"/>
    <col min="5904" max="5904" width="21" style="279" customWidth="1"/>
    <col min="5905" max="5905" width="22.5" style="279" customWidth="1"/>
    <col min="5906" max="5906" width="18.75" style="279" customWidth="1"/>
    <col min="5907" max="5907" width="17.75" style="279" customWidth="1"/>
    <col min="5908" max="5908" width="23" style="279" customWidth="1"/>
    <col min="5909" max="5909" width="10.875" style="279" bestFit="1" customWidth="1"/>
    <col min="5910" max="6144" width="11.25" style="279"/>
    <col min="6145" max="6145" width="34.5" style="279" customWidth="1"/>
    <col min="6146" max="6146" width="34.75" style="279" customWidth="1"/>
    <col min="6147" max="6147" width="25" style="279" customWidth="1"/>
    <col min="6148" max="6148" width="29.25" style="279" customWidth="1"/>
    <col min="6149" max="6149" width="30.25" style="279" customWidth="1"/>
    <col min="6150" max="6150" width="28.75" style="279" customWidth="1"/>
    <col min="6151" max="6151" width="23.125" style="279" customWidth="1"/>
    <col min="6152" max="6152" width="24.25" style="279" customWidth="1"/>
    <col min="6153" max="6153" width="27.125" style="279" customWidth="1"/>
    <col min="6154" max="6154" width="33.5" style="279" customWidth="1"/>
    <col min="6155" max="6155" width="39.5" style="279" customWidth="1"/>
    <col min="6156" max="6156" width="40.25" style="279" customWidth="1"/>
    <col min="6157" max="6157" width="33.625" style="279" customWidth="1"/>
    <col min="6158" max="6158" width="72.625" style="279" customWidth="1"/>
    <col min="6159" max="6159" width="60.75" style="279" customWidth="1"/>
    <col min="6160" max="6160" width="21" style="279" customWidth="1"/>
    <col min="6161" max="6161" width="22.5" style="279" customWidth="1"/>
    <col min="6162" max="6162" width="18.75" style="279" customWidth="1"/>
    <col min="6163" max="6163" width="17.75" style="279" customWidth="1"/>
    <col min="6164" max="6164" width="23" style="279" customWidth="1"/>
    <col min="6165" max="6165" width="10.875" style="279" bestFit="1" customWidth="1"/>
    <col min="6166" max="6400" width="11.25" style="279"/>
    <col min="6401" max="6401" width="34.5" style="279" customWidth="1"/>
    <col min="6402" max="6402" width="34.75" style="279" customWidth="1"/>
    <col min="6403" max="6403" width="25" style="279" customWidth="1"/>
    <col min="6404" max="6404" width="29.25" style="279" customWidth="1"/>
    <col min="6405" max="6405" width="30.25" style="279" customWidth="1"/>
    <col min="6406" max="6406" width="28.75" style="279" customWidth="1"/>
    <col min="6407" max="6407" width="23.125" style="279" customWidth="1"/>
    <col min="6408" max="6408" width="24.25" style="279" customWidth="1"/>
    <col min="6409" max="6409" width="27.125" style="279" customWidth="1"/>
    <col min="6410" max="6410" width="33.5" style="279" customWidth="1"/>
    <col min="6411" max="6411" width="39.5" style="279" customWidth="1"/>
    <col min="6412" max="6412" width="40.25" style="279" customWidth="1"/>
    <col min="6413" max="6413" width="33.625" style="279" customWidth="1"/>
    <col min="6414" max="6414" width="72.625" style="279" customWidth="1"/>
    <col min="6415" max="6415" width="60.75" style="279" customWidth="1"/>
    <col min="6416" max="6416" width="21" style="279" customWidth="1"/>
    <col min="6417" max="6417" width="22.5" style="279" customWidth="1"/>
    <col min="6418" max="6418" width="18.75" style="279" customWidth="1"/>
    <col min="6419" max="6419" width="17.75" style="279" customWidth="1"/>
    <col min="6420" max="6420" width="23" style="279" customWidth="1"/>
    <col min="6421" max="6421" width="10.875" style="279" bestFit="1" customWidth="1"/>
    <col min="6422" max="6656" width="11.25" style="279"/>
    <col min="6657" max="6657" width="34.5" style="279" customWidth="1"/>
    <col min="6658" max="6658" width="34.75" style="279" customWidth="1"/>
    <col min="6659" max="6659" width="25" style="279" customWidth="1"/>
    <col min="6660" max="6660" width="29.25" style="279" customWidth="1"/>
    <col min="6661" max="6661" width="30.25" style="279" customWidth="1"/>
    <col min="6662" max="6662" width="28.75" style="279" customWidth="1"/>
    <col min="6663" max="6663" width="23.125" style="279" customWidth="1"/>
    <col min="6664" max="6664" width="24.25" style="279" customWidth="1"/>
    <col min="6665" max="6665" width="27.125" style="279" customWidth="1"/>
    <col min="6666" max="6666" width="33.5" style="279" customWidth="1"/>
    <col min="6667" max="6667" width="39.5" style="279" customWidth="1"/>
    <col min="6668" max="6668" width="40.25" style="279" customWidth="1"/>
    <col min="6669" max="6669" width="33.625" style="279" customWidth="1"/>
    <col min="6670" max="6670" width="72.625" style="279" customWidth="1"/>
    <col min="6671" max="6671" width="60.75" style="279" customWidth="1"/>
    <col min="6672" max="6672" width="21" style="279" customWidth="1"/>
    <col min="6673" max="6673" width="22.5" style="279" customWidth="1"/>
    <col min="6674" max="6674" width="18.75" style="279" customWidth="1"/>
    <col min="6675" max="6675" width="17.75" style="279" customWidth="1"/>
    <col min="6676" max="6676" width="23" style="279" customWidth="1"/>
    <col min="6677" max="6677" width="10.875" style="279" bestFit="1" customWidth="1"/>
    <col min="6678" max="6912" width="11.25" style="279"/>
    <col min="6913" max="6913" width="34.5" style="279" customWidth="1"/>
    <col min="6914" max="6914" width="34.75" style="279" customWidth="1"/>
    <col min="6915" max="6915" width="25" style="279" customWidth="1"/>
    <col min="6916" max="6916" width="29.25" style="279" customWidth="1"/>
    <col min="6917" max="6917" width="30.25" style="279" customWidth="1"/>
    <col min="6918" max="6918" width="28.75" style="279" customWidth="1"/>
    <col min="6919" max="6919" width="23.125" style="279" customWidth="1"/>
    <col min="6920" max="6920" width="24.25" style="279" customWidth="1"/>
    <col min="6921" max="6921" width="27.125" style="279" customWidth="1"/>
    <col min="6922" max="6922" width="33.5" style="279" customWidth="1"/>
    <col min="6923" max="6923" width="39.5" style="279" customWidth="1"/>
    <col min="6924" max="6924" width="40.25" style="279" customWidth="1"/>
    <col min="6925" max="6925" width="33.625" style="279" customWidth="1"/>
    <col min="6926" max="6926" width="72.625" style="279" customWidth="1"/>
    <col min="6927" max="6927" width="60.75" style="279" customWidth="1"/>
    <col min="6928" max="6928" width="21" style="279" customWidth="1"/>
    <col min="6929" max="6929" width="22.5" style="279" customWidth="1"/>
    <col min="6930" max="6930" width="18.75" style="279" customWidth="1"/>
    <col min="6931" max="6931" width="17.75" style="279" customWidth="1"/>
    <col min="6932" max="6932" width="23" style="279" customWidth="1"/>
    <col min="6933" max="6933" width="10.875" style="279" bestFit="1" customWidth="1"/>
    <col min="6934" max="7168" width="11.25" style="279"/>
    <col min="7169" max="7169" width="34.5" style="279" customWidth="1"/>
    <col min="7170" max="7170" width="34.75" style="279" customWidth="1"/>
    <col min="7171" max="7171" width="25" style="279" customWidth="1"/>
    <col min="7172" max="7172" width="29.25" style="279" customWidth="1"/>
    <col min="7173" max="7173" width="30.25" style="279" customWidth="1"/>
    <col min="7174" max="7174" width="28.75" style="279" customWidth="1"/>
    <col min="7175" max="7175" width="23.125" style="279" customWidth="1"/>
    <col min="7176" max="7176" width="24.25" style="279" customWidth="1"/>
    <col min="7177" max="7177" width="27.125" style="279" customWidth="1"/>
    <col min="7178" max="7178" width="33.5" style="279" customWidth="1"/>
    <col min="7179" max="7179" width="39.5" style="279" customWidth="1"/>
    <col min="7180" max="7180" width="40.25" style="279" customWidth="1"/>
    <col min="7181" max="7181" width="33.625" style="279" customWidth="1"/>
    <col min="7182" max="7182" width="72.625" style="279" customWidth="1"/>
    <col min="7183" max="7183" width="60.75" style="279" customWidth="1"/>
    <col min="7184" max="7184" width="21" style="279" customWidth="1"/>
    <col min="7185" max="7185" width="22.5" style="279" customWidth="1"/>
    <col min="7186" max="7186" width="18.75" style="279" customWidth="1"/>
    <col min="7187" max="7187" width="17.75" style="279" customWidth="1"/>
    <col min="7188" max="7188" width="23" style="279" customWidth="1"/>
    <col min="7189" max="7189" width="10.875" style="279" bestFit="1" customWidth="1"/>
    <col min="7190" max="7424" width="11.25" style="279"/>
    <col min="7425" max="7425" width="34.5" style="279" customWidth="1"/>
    <col min="7426" max="7426" width="34.75" style="279" customWidth="1"/>
    <col min="7427" max="7427" width="25" style="279" customWidth="1"/>
    <col min="7428" max="7428" width="29.25" style="279" customWidth="1"/>
    <col min="7429" max="7429" width="30.25" style="279" customWidth="1"/>
    <col min="7430" max="7430" width="28.75" style="279" customWidth="1"/>
    <col min="7431" max="7431" width="23.125" style="279" customWidth="1"/>
    <col min="7432" max="7432" width="24.25" style="279" customWidth="1"/>
    <col min="7433" max="7433" width="27.125" style="279" customWidth="1"/>
    <col min="7434" max="7434" width="33.5" style="279" customWidth="1"/>
    <col min="7435" max="7435" width="39.5" style="279" customWidth="1"/>
    <col min="7436" max="7436" width="40.25" style="279" customWidth="1"/>
    <col min="7437" max="7437" width="33.625" style="279" customWidth="1"/>
    <col min="7438" max="7438" width="72.625" style="279" customWidth="1"/>
    <col min="7439" max="7439" width="60.75" style="279" customWidth="1"/>
    <col min="7440" max="7440" width="21" style="279" customWidth="1"/>
    <col min="7441" max="7441" width="22.5" style="279" customWidth="1"/>
    <col min="7442" max="7442" width="18.75" style="279" customWidth="1"/>
    <col min="7443" max="7443" width="17.75" style="279" customWidth="1"/>
    <col min="7444" max="7444" width="23" style="279" customWidth="1"/>
    <col min="7445" max="7445" width="10.875" style="279" bestFit="1" customWidth="1"/>
    <col min="7446" max="7680" width="11.25" style="279"/>
    <col min="7681" max="7681" width="34.5" style="279" customWidth="1"/>
    <col min="7682" max="7682" width="34.75" style="279" customWidth="1"/>
    <col min="7683" max="7683" width="25" style="279" customWidth="1"/>
    <col min="7684" max="7684" width="29.25" style="279" customWidth="1"/>
    <col min="7685" max="7685" width="30.25" style="279" customWidth="1"/>
    <col min="7686" max="7686" width="28.75" style="279" customWidth="1"/>
    <col min="7687" max="7687" width="23.125" style="279" customWidth="1"/>
    <col min="7688" max="7688" width="24.25" style="279" customWidth="1"/>
    <col min="7689" max="7689" width="27.125" style="279" customWidth="1"/>
    <col min="7690" max="7690" width="33.5" style="279" customWidth="1"/>
    <col min="7691" max="7691" width="39.5" style="279" customWidth="1"/>
    <col min="7692" max="7692" width="40.25" style="279" customWidth="1"/>
    <col min="7693" max="7693" width="33.625" style="279" customWidth="1"/>
    <col min="7694" max="7694" width="72.625" style="279" customWidth="1"/>
    <col min="7695" max="7695" width="60.75" style="279" customWidth="1"/>
    <col min="7696" max="7696" width="21" style="279" customWidth="1"/>
    <col min="7697" max="7697" width="22.5" style="279" customWidth="1"/>
    <col min="7698" max="7698" width="18.75" style="279" customWidth="1"/>
    <col min="7699" max="7699" width="17.75" style="279" customWidth="1"/>
    <col min="7700" max="7700" width="23" style="279" customWidth="1"/>
    <col min="7701" max="7701" width="10.875" style="279" bestFit="1" customWidth="1"/>
    <col min="7702" max="7936" width="11.25" style="279"/>
    <col min="7937" max="7937" width="34.5" style="279" customWidth="1"/>
    <col min="7938" max="7938" width="34.75" style="279" customWidth="1"/>
    <col min="7939" max="7939" width="25" style="279" customWidth="1"/>
    <col min="7940" max="7940" width="29.25" style="279" customWidth="1"/>
    <col min="7941" max="7941" width="30.25" style="279" customWidth="1"/>
    <col min="7942" max="7942" width="28.75" style="279" customWidth="1"/>
    <col min="7943" max="7943" width="23.125" style="279" customWidth="1"/>
    <col min="7944" max="7944" width="24.25" style="279" customWidth="1"/>
    <col min="7945" max="7945" width="27.125" style="279" customWidth="1"/>
    <col min="7946" max="7946" width="33.5" style="279" customWidth="1"/>
    <col min="7947" max="7947" width="39.5" style="279" customWidth="1"/>
    <col min="7948" max="7948" width="40.25" style="279" customWidth="1"/>
    <col min="7949" max="7949" width="33.625" style="279" customWidth="1"/>
    <col min="7950" max="7950" width="72.625" style="279" customWidth="1"/>
    <col min="7951" max="7951" width="60.75" style="279" customWidth="1"/>
    <col min="7952" max="7952" width="21" style="279" customWidth="1"/>
    <col min="7953" max="7953" width="22.5" style="279" customWidth="1"/>
    <col min="7954" max="7954" width="18.75" style="279" customWidth="1"/>
    <col min="7955" max="7955" width="17.75" style="279" customWidth="1"/>
    <col min="7956" max="7956" width="23" style="279" customWidth="1"/>
    <col min="7957" max="7957" width="10.875" style="279" bestFit="1" customWidth="1"/>
    <col min="7958" max="8192" width="11.25" style="279"/>
    <col min="8193" max="8193" width="34.5" style="279" customWidth="1"/>
    <col min="8194" max="8194" width="34.75" style="279" customWidth="1"/>
    <col min="8195" max="8195" width="25" style="279" customWidth="1"/>
    <col min="8196" max="8196" width="29.25" style="279" customWidth="1"/>
    <col min="8197" max="8197" width="30.25" style="279" customWidth="1"/>
    <col min="8198" max="8198" width="28.75" style="279" customWidth="1"/>
    <col min="8199" max="8199" width="23.125" style="279" customWidth="1"/>
    <col min="8200" max="8200" width="24.25" style="279" customWidth="1"/>
    <col min="8201" max="8201" width="27.125" style="279" customWidth="1"/>
    <col min="8202" max="8202" width="33.5" style="279" customWidth="1"/>
    <col min="8203" max="8203" width="39.5" style="279" customWidth="1"/>
    <col min="8204" max="8204" width="40.25" style="279" customWidth="1"/>
    <col min="8205" max="8205" width="33.625" style="279" customWidth="1"/>
    <col min="8206" max="8206" width="72.625" style="279" customWidth="1"/>
    <col min="8207" max="8207" width="60.75" style="279" customWidth="1"/>
    <col min="8208" max="8208" width="21" style="279" customWidth="1"/>
    <col min="8209" max="8209" width="22.5" style="279" customWidth="1"/>
    <col min="8210" max="8210" width="18.75" style="279" customWidth="1"/>
    <col min="8211" max="8211" width="17.75" style="279" customWidth="1"/>
    <col min="8212" max="8212" width="23" style="279" customWidth="1"/>
    <col min="8213" max="8213" width="10.875" style="279" bestFit="1" customWidth="1"/>
    <col min="8214" max="8448" width="11.25" style="279"/>
    <col min="8449" max="8449" width="34.5" style="279" customWidth="1"/>
    <col min="8450" max="8450" width="34.75" style="279" customWidth="1"/>
    <col min="8451" max="8451" width="25" style="279" customWidth="1"/>
    <col min="8452" max="8452" width="29.25" style="279" customWidth="1"/>
    <col min="8453" max="8453" width="30.25" style="279" customWidth="1"/>
    <col min="8454" max="8454" width="28.75" style="279" customWidth="1"/>
    <col min="8455" max="8455" width="23.125" style="279" customWidth="1"/>
    <col min="8456" max="8456" width="24.25" style="279" customWidth="1"/>
    <col min="8457" max="8457" width="27.125" style="279" customWidth="1"/>
    <col min="8458" max="8458" width="33.5" style="279" customWidth="1"/>
    <col min="8459" max="8459" width="39.5" style="279" customWidth="1"/>
    <col min="8460" max="8460" width="40.25" style="279" customWidth="1"/>
    <col min="8461" max="8461" width="33.625" style="279" customWidth="1"/>
    <col min="8462" max="8462" width="72.625" style="279" customWidth="1"/>
    <col min="8463" max="8463" width="60.75" style="279" customWidth="1"/>
    <col min="8464" max="8464" width="21" style="279" customWidth="1"/>
    <col min="8465" max="8465" width="22.5" style="279" customWidth="1"/>
    <col min="8466" max="8466" width="18.75" style="279" customWidth="1"/>
    <col min="8467" max="8467" width="17.75" style="279" customWidth="1"/>
    <col min="8468" max="8468" width="23" style="279" customWidth="1"/>
    <col min="8469" max="8469" width="10.875" style="279" bestFit="1" customWidth="1"/>
    <col min="8470" max="8704" width="11.25" style="279"/>
    <col min="8705" max="8705" width="34.5" style="279" customWidth="1"/>
    <col min="8706" max="8706" width="34.75" style="279" customWidth="1"/>
    <col min="8707" max="8707" width="25" style="279" customWidth="1"/>
    <col min="8708" max="8708" width="29.25" style="279" customWidth="1"/>
    <col min="8709" max="8709" width="30.25" style="279" customWidth="1"/>
    <col min="8710" max="8710" width="28.75" style="279" customWidth="1"/>
    <col min="8711" max="8711" width="23.125" style="279" customWidth="1"/>
    <col min="8712" max="8712" width="24.25" style="279" customWidth="1"/>
    <col min="8713" max="8713" width="27.125" style="279" customWidth="1"/>
    <col min="8714" max="8714" width="33.5" style="279" customWidth="1"/>
    <col min="8715" max="8715" width="39.5" style="279" customWidth="1"/>
    <col min="8716" max="8716" width="40.25" style="279" customWidth="1"/>
    <col min="8717" max="8717" width="33.625" style="279" customWidth="1"/>
    <col min="8718" max="8718" width="72.625" style="279" customWidth="1"/>
    <col min="8719" max="8719" width="60.75" style="279" customWidth="1"/>
    <col min="8720" max="8720" width="21" style="279" customWidth="1"/>
    <col min="8721" max="8721" width="22.5" style="279" customWidth="1"/>
    <col min="8722" max="8722" width="18.75" style="279" customWidth="1"/>
    <col min="8723" max="8723" width="17.75" style="279" customWidth="1"/>
    <col min="8724" max="8724" width="23" style="279" customWidth="1"/>
    <col min="8725" max="8725" width="10.875" style="279" bestFit="1" customWidth="1"/>
    <col min="8726" max="8960" width="11.25" style="279"/>
    <col min="8961" max="8961" width="34.5" style="279" customWidth="1"/>
    <col min="8962" max="8962" width="34.75" style="279" customWidth="1"/>
    <col min="8963" max="8963" width="25" style="279" customWidth="1"/>
    <col min="8964" max="8964" width="29.25" style="279" customWidth="1"/>
    <col min="8965" max="8965" width="30.25" style="279" customWidth="1"/>
    <col min="8966" max="8966" width="28.75" style="279" customWidth="1"/>
    <col min="8967" max="8967" width="23.125" style="279" customWidth="1"/>
    <col min="8968" max="8968" width="24.25" style="279" customWidth="1"/>
    <col min="8969" max="8969" width="27.125" style="279" customWidth="1"/>
    <col min="8970" max="8970" width="33.5" style="279" customWidth="1"/>
    <col min="8971" max="8971" width="39.5" style="279" customWidth="1"/>
    <col min="8972" max="8972" width="40.25" style="279" customWidth="1"/>
    <col min="8973" max="8973" width="33.625" style="279" customWidth="1"/>
    <col min="8974" max="8974" width="72.625" style="279" customWidth="1"/>
    <col min="8975" max="8975" width="60.75" style="279" customWidth="1"/>
    <col min="8976" max="8976" width="21" style="279" customWidth="1"/>
    <col min="8977" max="8977" width="22.5" style="279" customWidth="1"/>
    <col min="8978" max="8978" width="18.75" style="279" customWidth="1"/>
    <col min="8979" max="8979" width="17.75" style="279" customWidth="1"/>
    <col min="8980" max="8980" width="23" style="279" customWidth="1"/>
    <col min="8981" max="8981" width="10.875" style="279" bestFit="1" customWidth="1"/>
    <col min="8982" max="9216" width="11.25" style="279"/>
    <col min="9217" max="9217" width="34.5" style="279" customWidth="1"/>
    <col min="9218" max="9218" width="34.75" style="279" customWidth="1"/>
    <col min="9219" max="9219" width="25" style="279" customWidth="1"/>
    <col min="9220" max="9220" width="29.25" style="279" customWidth="1"/>
    <col min="9221" max="9221" width="30.25" style="279" customWidth="1"/>
    <col min="9222" max="9222" width="28.75" style="279" customWidth="1"/>
    <col min="9223" max="9223" width="23.125" style="279" customWidth="1"/>
    <col min="9224" max="9224" width="24.25" style="279" customWidth="1"/>
    <col min="9225" max="9225" width="27.125" style="279" customWidth="1"/>
    <col min="9226" max="9226" width="33.5" style="279" customWidth="1"/>
    <col min="9227" max="9227" width="39.5" style="279" customWidth="1"/>
    <col min="9228" max="9228" width="40.25" style="279" customWidth="1"/>
    <col min="9229" max="9229" width="33.625" style="279" customWidth="1"/>
    <col min="9230" max="9230" width="72.625" style="279" customWidth="1"/>
    <col min="9231" max="9231" width="60.75" style="279" customWidth="1"/>
    <col min="9232" max="9232" width="21" style="279" customWidth="1"/>
    <col min="9233" max="9233" width="22.5" style="279" customWidth="1"/>
    <col min="9234" max="9234" width="18.75" style="279" customWidth="1"/>
    <col min="9235" max="9235" width="17.75" style="279" customWidth="1"/>
    <col min="9236" max="9236" width="23" style="279" customWidth="1"/>
    <col min="9237" max="9237" width="10.875" style="279" bestFit="1" customWidth="1"/>
    <col min="9238" max="9472" width="11.25" style="279"/>
    <col min="9473" max="9473" width="34.5" style="279" customWidth="1"/>
    <col min="9474" max="9474" width="34.75" style="279" customWidth="1"/>
    <col min="9475" max="9475" width="25" style="279" customWidth="1"/>
    <col min="9476" max="9476" width="29.25" style="279" customWidth="1"/>
    <col min="9477" max="9477" width="30.25" style="279" customWidth="1"/>
    <col min="9478" max="9478" width="28.75" style="279" customWidth="1"/>
    <col min="9479" max="9479" width="23.125" style="279" customWidth="1"/>
    <col min="9480" max="9480" width="24.25" style="279" customWidth="1"/>
    <col min="9481" max="9481" width="27.125" style="279" customWidth="1"/>
    <col min="9482" max="9482" width="33.5" style="279" customWidth="1"/>
    <col min="9483" max="9483" width="39.5" style="279" customWidth="1"/>
    <col min="9484" max="9484" width="40.25" style="279" customWidth="1"/>
    <col min="9485" max="9485" width="33.625" style="279" customWidth="1"/>
    <col min="9486" max="9486" width="72.625" style="279" customWidth="1"/>
    <col min="9487" max="9487" width="60.75" style="279" customWidth="1"/>
    <col min="9488" max="9488" width="21" style="279" customWidth="1"/>
    <col min="9489" max="9489" width="22.5" style="279" customWidth="1"/>
    <col min="9490" max="9490" width="18.75" style="279" customWidth="1"/>
    <col min="9491" max="9491" width="17.75" style="279" customWidth="1"/>
    <col min="9492" max="9492" width="23" style="279" customWidth="1"/>
    <col min="9493" max="9493" width="10.875" style="279" bestFit="1" customWidth="1"/>
    <col min="9494" max="9728" width="11.25" style="279"/>
    <col min="9729" max="9729" width="34.5" style="279" customWidth="1"/>
    <col min="9730" max="9730" width="34.75" style="279" customWidth="1"/>
    <col min="9731" max="9731" width="25" style="279" customWidth="1"/>
    <col min="9732" max="9732" width="29.25" style="279" customWidth="1"/>
    <col min="9733" max="9733" width="30.25" style="279" customWidth="1"/>
    <col min="9734" max="9734" width="28.75" style="279" customWidth="1"/>
    <col min="9735" max="9735" width="23.125" style="279" customWidth="1"/>
    <col min="9736" max="9736" width="24.25" style="279" customWidth="1"/>
    <col min="9737" max="9737" width="27.125" style="279" customWidth="1"/>
    <col min="9738" max="9738" width="33.5" style="279" customWidth="1"/>
    <col min="9739" max="9739" width="39.5" style="279" customWidth="1"/>
    <col min="9740" max="9740" width="40.25" style="279" customWidth="1"/>
    <col min="9741" max="9741" width="33.625" style="279" customWidth="1"/>
    <col min="9742" max="9742" width="72.625" style="279" customWidth="1"/>
    <col min="9743" max="9743" width="60.75" style="279" customWidth="1"/>
    <col min="9744" max="9744" width="21" style="279" customWidth="1"/>
    <col min="9745" max="9745" width="22.5" style="279" customWidth="1"/>
    <col min="9746" max="9746" width="18.75" style="279" customWidth="1"/>
    <col min="9747" max="9747" width="17.75" style="279" customWidth="1"/>
    <col min="9748" max="9748" width="23" style="279" customWidth="1"/>
    <col min="9749" max="9749" width="10.875" style="279" bestFit="1" customWidth="1"/>
    <col min="9750" max="9984" width="11.25" style="279"/>
    <col min="9985" max="9985" width="34.5" style="279" customWidth="1"/>
    <col min="9986" max="9986" width="34.75" style="279" customWidth="1"/>
    <col min="9987" max="9987" width="25" style="279" customWidth="1"/>
    <col min="9988" max="9988" width="29.25" style="279" customWidth="1"/>
    <col min="9989" max="9989" width="30.25" style="279" customWidth="1"/>
    <col min="9990" max="9990" width="28.75" style="279" customWidth="1"/>
    <col min="9991" max="9991" width="23.125" style="279" customWidth="1"/>
    <col min="9992" max="9992" width="24.25" style="279" customWidth="1"/>
    <col min="9993" max="9993" width="27.125" style="279" customWidth="1"/>
    <col min="9994" max="9994" width="33.5" style="279" customWidth="1"/>
    <col min="9995" max="9995" width="39.5" style="279" customWidth="1"/>
    <col min="9996" max="9996" width="40.25" style="279" customWidth="1"/>
    <col min="9997" max="9997" width="33.625" style="279" customWidth="1"/>
    <col min="9998" max="9998" width="72.625" style="279" customWidth="1"/>
    <col min="9999" max="9999" width="60.75" style="279" customWidth="1"/>
    <col min="10000" max="10000" width="21" style="279" customWidth="1"/>
    <col min="10001" max="10001" width="22.5" style="279" customWidth="1"/>
    <col min="10002" max="10002" width="18.75" style="279" customWidth="1"/>
    <col min="10003" max="10003" width="17.75" style="279" customWidth="1"/>
    <col min="10004" max="10004" width="23" style="279" customWidth="1"/>
    <col min="10005" max="10005" width="10.875" style="279" bestFit="1" customWidth="1"/>
    <col min="10006" max="10240" width="11.25" style="279"/>
    <col min="10241" max="10241" width="34.5" style="279" customWidth="1"/>
    <col min="10242" max="10242" width="34.75" style="279" customWidth="1"/>
    <col min="10243" max="10243" width="25" style="279" customWidth="1"/>
    <col min="10244" max="10244" width="29.25" style="279" customWidth="1"/>
    <col min="10245" max="10245" width="30.25" style="279" customWidth="1"/>
    <col min="10246" max="10246" width="28.75" style="279" customWidth="1"/>
    <col min="10247" max="10247" width="23.125" style="279" customWidth="1"/>
    <col min="10248" max="10248" width="24.25" style="279" customWidth="1"/>
    <col min="10249" max="10249" width="27.125" style="279" customWidth="1"/>
    <col min="10250" max="10250" width="33.5" style="279" customWidth="1"/>
    <col min="10251" max="10251" width="39.5" style="279" customWidth="1"/>
    <col min="10252" max="10252" width="40.25" style="279" customWidth="1"/>
    <col min="10253" max="10253" width="33.625" style="279" customWidth="1"/>
    <col min="10254" max="10254" width="72.625" style="279" customWidth="1"/>
    <col min="10255" max="10255" width="60.75" style="279" customWidth="1"/>
    <col min="10256" max="10256" width="21" style="279" customWidth="1"/>
    <col min="10257" max="10257" width="22.5" style="279" customWidth="1"/>
    <col min="10258" max="10258" width="18.75" style="279" customWidth="1"/>
    <col min="10259" max="10259" width="17.75" style="279" customWidth="1"/>
    <col min="10260" max="10260" width="23" style="279" customWidth="1"/>
    <col min="10261" max="10261" width="10.875" style="279" bestFit="1" customWidth="1"/>
    <col min="10262" max="10496" width="11.25" style="279"/>
    <col min="10497" max="10497" width="34.5" style="279" customWidth="1"/>
    <col min="10498" max="10498" width="34.75" style="279" customWidth="1"/>
    <col min="10499" max="10499" width="25" style="279" customWidth="1"/>
    <col min="10500" max="10500" width="29.25" style="279" customWidth="1"/>
    <col min="10501" max="10501" width="30.25" style="279" customWidth="1"/>
    <col min="10502" max="10502" width="28.75" style="279" customWidth="1"/>
    <col min="10503" max="10503" width="23.125" style="279" customWidth="1"/>
    <col min="10504" max="10504" width="24.25" style="279" customWidth="1"/>
    <col min="10505" max="10505" width="27.125" style="279" customWidth="1"/>
    <col min="10506" max="10506" width="33.5" style="279" customWidth="1"/>
    <col min="10507" max="10507" width="39.5" style="279" customWidth="1"/>
    <col min="10508" max="10508" width="40.25" style="279" customWidth="1"/>
    <col min="10509" max="10509" width="33.625" style="279" customWidth="1"/>
    <col min="10510" max="10510" width="72.625" style="279" customWidth="1"/>
    <col min="10511" max="10511" width="60.75" style="279" customWidth="1"/>
    <col min="10512" max="10512" width="21" style="279" customWidth="1"/>
    <col min="10513" max="10513" width="22.5" style="279" customWidth="1"/>
    <col min="10514" max="10514" width="18.75" style="279" customWidth="1"/>
    <col min="10515" max="10515" width="17.75" style="279" customWidth="1"/>
    <col min="10516" max="10516" width="23" style="279" customWidth="1"/>
    <col min="10517" max="10517" width="10.875" style="279" bestFit="1" customWidth="1"/>
    <col min="10518" max="10752" width="11.25" style="279"/>
    <col min="10753" max="10753" width="34.5" style="279" customWidth="1"/>
    <col min="10754" max="10754" width="34.75" style="279" customWidth="1"/>
    <col min="10755" max="10755" width="25" style="279" customWidth="1"/>
    <col min="10756" max="10756" width="29.25" style="279" customWidth="1"/>
    <col min="10757" max="10757" width="30.25" style="279" customWidth="1"/>
    <col min="10758" max="10758" width="28.75" style="279" customWidth="1"/>
    <col min="10759" max="10759" width="23.125" style="279" customWidth="1"/>
    <col min="10760" max="10760" width="24.25" style="279" customWidth="1"/>
    <col min="10761" max="10761" width="27.125" style="279" customWidth="1"/>
    <col min="10762" max="10762" width="33.5" style="279" customWidth="1"/>
    <col min="10763" max="10763" width="39.5" style="279" customWidth="1"/>
    <col min="10764" max="10764" width="40.25" style="279" customWidth="1"/>
    <col min="10765" max="10765" width="33.625" style="279" customWidth="1"/>
    <col min="10766" max="10766" width="72.625" style="279" customWidth="1"/>
    <col min="10767" max="10767" width="60.75" style="279" customWidth="1"/>
    <col min="10768" max="10768" width="21" style="279" customWidth="1"/>
    <col min="10769" max="10769" width="22.5" style="279" customWidth="1"/>
    <col min="10770" max="10770" width="18.75" style="279" customWidth="1"/>
    <col min="10771" max="10771" width="17.75" style="279" customWidth="1"/>
    <col min="10772" max="10772" width="23" style="279" customWidth="1"/>
    <col min="10773" max="10773" width="10.875" style="279" bestFit="1" customWidth="1"/>
    <col min="10774" max="11008" width="11.25" style="279"/>
    <col min="11009" max="11009" width="34.5" style="279" customWidth="1"/>
    <col min="11010" max="11010" width="34.75" style="279" customWidth="1"/>
    <col min="11011" max="11011" width="25" style="279" customWidth="1"/>
    <col min="11012" max="11012" width="29.25" style="279" customWidth="1"/>
    <col min="11013" max="11013" width="30.25" style="279" customWidth="1"/>
    <col min="11014" max="11014" width="28.75" style="279" customWidth="1"/>
    <col min="11015" max="11015" width="23.125" style="279" customWidth="1"/>
    <col min="11016" max="11016" width="24.25" style="279" customWidth="1"/>
    <col min="11017" max="11017" width="27.125" style="279" customWidth="1"/>
    <col min="11018" max="11018" width="33.5" style="279" customWidth="1"/>
    <col min="11019" max="11019" width="39.5" style="279" customWidth="1"/>
    <col min="11020" max="11020" width="40.25" style="279" customWidth="1"/>
    <col min="11021" max="11021" width="33.625" style="279" customWidth="1"/>
    <col min="11022" max="11022" width="72.625" style="279" customWidth="1"/>
    <col min="11023" max="11023" width="60.75" style="279" customWidth="1"/>
    <col min="11024" max="11024" width="21" style="279" customWidth="1"/>
    <col min="11025" max="11025" width="22.5" style="279" customWidth="1"/>
    <col min="11026" max="11026" width="18.75" style="279" customWidth="1"/>
    <col min="11027" max="11027" width="17.75" style="279" customWidth="1"/>
    <col min="11028" max="11028" width="23" style="279" customWidth="1"/>
    <col min="11029" max="11029" width="10.875" style="279" bestFit="1" customWidth="1"/>
    <col min="11030" max="11264" width="11.25" style="279"/>
    <col min="11265" max="11265" width="34.5" style="279" customWidth="1"/>
    <col min="11266" max="11266" width="34.75" style="279" customWidth="1"/>
    <col min="11267" max="11267" width="25" style="279" customWidth="1"/>
    <col min="11268" max="11268" width="29.25" style="279" customWidth="1"/>
    <col min="11269" max="11269" width="30.25" style="279" customWidth="1"/>
    <col min="11270" max="11270" width="28.75" style="279" customWidth="1"/>
    <col min="11271" max="11271" width="23.125" style="279" customWidth="1"/>
    <col min="11272" max="11272" width="24.25" style="279" customWidth="1"/>
    <col min="11273" max="11273" width="27.125" style="279" customWidth="1"/>
    <col min="11274" max="11274" width="33.5" style="279" customWidth="1"/>
    <col min="11275" max="11275" width="39.5" style="279" customWidth="1"/>
    <col min="11276" max="11276" width="40.25" style="279" customWidth="1"/>
    <col min="11277" max="11277" width="33.625" style="279" customWidth="1"/>
    <col min="11278" max="11278" width="72.625" style="279" customWidth="1"/>
    <col min="11279" max="11279" width="60.75" style="279" customWidth="1"/>
    <col min="11280" max="11280" width="21" style="279" customWidth="1"/>
    <col min="11281" max="11281" width="22.5" style="279" customWidth="1"/>
    <col min="11282" max="11282" width="18.75" style="279" customWidth="1"/>
    <col min="11283" max="11283" width="17.75" style="279" customWidth="1"/>
    <col min="11284" max="11284" width="23" style="279" customWidth="1"/>
    <col min="11285" max="11285" width="10.875" style="279" bestFit="1" customWidth="1"/>
    <col min="11286" max="11520" width="11.25" style="279"/>
    <col min="11521" max="11521" width="34.5" style="279" customWidth="1"/>
    <col min="11522" max="11522" width="34.75" style="279" customWidth="1"/>
    <col min="11523" max="11523" width="25" style="279" customWidth="1"/>
    <col min="11524" max="11524" width="29.25" style="279" customWidth="1"/>
    <col min="11525" max="11525" width="30.25" style="279" customWidth="1"/>
    <col min="11526" max="11526" width="28.75" style="279" customWidth="1"/>
    <col min="11527" max="11527" width="23.125" style="279" customWidth="1"/>
    <col min="11528" max="11528" width="24.25" style="279" customWidth="1"/>
    <col min="11529" max="11529" width="27.125" style="279" customWidth="1"/>
    <col min="11530" max="11530" width="33.5" style="279" customWidth="1"/>
    <col min="11531" max="11531" width="39.5" style="279" customWidth="1"/>
    <col min="11532" max="11532" width="40.25" style="279" customWidth="1"/>
    <col min="11533" max="11533" width="33.625" style="279" customWidth="1"/>
    <col min="11534" max="11534" width="72.625" style="279" customWidth="1"/>
    <col min="11535" max="11535" width="60.75" style="279" customWidth="1"/>
    <col min="11536" max="11536" width="21" style="279" customWidth="1"/>
    <col min="11537" max="11537" width="22.5" style="279" customWidth="1"/>
    <col min="11538" max="11538" width="18.75" style="279" customWidth="1"/>
    <col min="11539" max="11539" width="17.75" style="279" customWidth="1"/>
    <col min="11540" max="11540" width="23" style="279" customWidth="1"/>
    <col min="11541" max="11541" width="10.875" style="279" bestFit="1" customWidth="1"/>
    <col min="11542" max="11776" width="11.25" style="279"/>
    <col min="11777" max="11777" width="34.5" style="279" customWidth="1"/>
    <col min="11778" max="11778" width="34.75" style="279" customWidth="1"/>
    <col min="11779" max="11779" width="25" style="279" customWidth="1"/>
    <col min="11780" max="11780" width="29.25" style="279" customWidth="1"/>
    <col min="11781" max="11781" width="30.25" style="279" customWidth="1"/>
    <col min="11782" max="11782" width="28.75" style="279" customWidth="1"/>
    <col min="11783" max="11783" width="23.125" style="279" customWidth="1"/>
    <col min="11784" max="11784" width="24.25" style="279" customWidth="1"/>
    <col min="11785" max="11785" width="27.125" style="279" customWidth="1"/>
    <col min="11786" max="11786" width="33.5" style="279" customWidth="1"/>
    <col min="11787" max="11787" width="39.5" style="279" customWidth="1"/>
    <col min="11788" max="11788" width="40.25" style="279" customWidth="1"/>
    <col min="11789" max="11789" width="33.625" style="279" customWidth="1"/>
    <col min="11790" max="11790" width="72.625" style="279" customWidth="1"/>
    <col min="11791" max="11791" width="60.75" style="279" customWidth="1"/>
    <col min="11792" max="11792" width="21" style="279" customWidth="1"/>
    <col min="11793" max="11793" width="22.5" style="279" customWidth="1"/>
    <col min="11794" max="11794" width="18.75" style="279" customWidth="1"/>
    <col min="11795" max="11795" width="17.75" style="279" customWidth="1"/>
    <col min="11796" max="11796" width="23" style="279" customWidth="1"/>
    <col min="11797" max="11797" width="10.875" style="279" bestFit="1" customWidth="1"/>
    <col min="11798" max="12032" width="11.25" style="279"/>
    <col min="12033" max="12033" width="34.5" style="279" customWidth="1"/>
    <col min="12034" max="12034" width="34.75" style="279" customWidth="1"/>
    <col min="12035" max="12035" width="25" style="279" customWidth="1"/>
    <col min="12036" max="12036" width="29.25" style="279" customWidth="1"/>
    <col min="12037" max="12037" width="30.25" style="279" customWidth="1"/>
    <col min="12038" max="12038" width="28.75" style="279" customWidth="1"/>
    <col min="12039" max="12039" width="23.125" style="279" customWidth="1"/>
    <col min="12040" max="12040" width="24.25" style="279" customWidth="1"/>
    <col min="12041" max="12041" width="27.125" style="279" customWidth="1"/>
    <col min="12042" max="12042" width="33.5" style="279" customWidth="1"/>
    <col min="12043" max="12043" width="39.5" style="279" customWidth="1"/>
    <col min="12044" max="12044" width="40.25" style="279" customWidth="1"/>
    <col min="12045" max="12045" width="33.625" style="279" customWidth="1"/>
    <col min="12046" max="12046" width="72.625" style="279" customWidth="1"/>
    <col min="12047" max="12047" width="60.75" style="279" customWidth="1"/>
    <col min="12048" max="12048" width="21" style="279" customWidth="1"/>
    <col min="12049" max="12049" width="22.5" style="279" customWidth="1"/>
    <col min="12050" max="12050" width="18.75" style="279" customWidth="1"/>
    <col min="12051" max="12051" width="17.75" style="279" customWidth="1"/>
    <col min="12052" max="12052" width="23" style="279" customWidth="1"/>
    <col min="12053" max="12053" width="10.875" style="279" bestFit="1" customWidth="1"/>
    <col min="12054" max="12288" width="11.25" style="279"/>
    <col min="12289" max="12289" width="34.5" style="279" customWidth="1"/>
    <col min="12290" max="12290" width="34.75" style="279" customWidth="1"/>
    <col min="12291" max="12291" width="25" style="279" customWidth="1"/>
    <col min="12292" max="12292" width="29.25" style="279" customWidth="1"/>
    <col min="12293" max="12293" width="30.25" style="279" customWidth="1"/>
    <col min="12294" max="12294" width="28.75" style="279" customWidth="1"/>
    <col min="12295" max="12295" width="23.125" style="279" customWidth="1"/>
    <col min="12296" max="12296" width="24.25" style="279" customWidth="1"/>
    <col min="12297" max="12297" width="27.125" style="279" customWidth="1"/>
    <col min="12298" max="12298" width="33.5" style="279" customWidth="1"/>
    <col min="12299" max="12299" width="39.5" style="279" customWidth="1"/>
    <col min="12300" max="12300" width="40.25" style="279" customWidth="1"/>
    <col min="12301" max="12301" width="33.625" style="279" customWidth="1"/>
    <col min="12302" max="12302" width="72.625" style="279" customWidth="1"/>
    <col min="12303" max="12303" width="60.75" style="279" customWidth="1"/>
    <col min="12304" max="12304" width="21" style="279" customWidth="1"/>
    <col min="12305" max="12305" width="22.5" style="279" customWidth="1"/>
    <col min="12306" max="12306" width="18.75" style="279" customWidth="1"/>
    <col min="12307" max="12307" width="17.75" style="279" customWidth="1"/>
    <col min="12308" max="12308" width="23" style="279" customWidth="1"/>
    <col min="12309" max="12309" width="10.875" style="279" bestFit="1" customWidth="1"/>
    <col min="12310" max="12544" width="11.25" style="279"/>
    <col min="12545" max="12545" width="34.5" style="279" customWidth="1"/>
    <col min="12546" max="12546" width="34.75" style="279" customWidth="1"/>
    <col min="12547" max="12547" width="25" style="279" customWidth="1"/>
    <col min="12548" max="12548" width="29.25" style="279" customWidth="1"/>
    <col min="12549" max="12549" width="30.25" style="279" customWidth="1"/>
    <col min="12550" max="12550" width="28.75" style="279" customWidth="1"/>
    <col min="12551" max="12551" width="23.125" style="279" customWidth="1"/>
    <col min="12552" max="12552" width="24.25" style="279" customWidth="1"/>
    <col min="12553" max="12553" width="27.125" style="279" customWidth="1"/>
    <col min="12554" max="12554" width="33.5" style="279" customWidth="1"/>
    <col min="12555" max="12555" width="39.5" style="279" customWidth="1"/>
    <col min="12556" max="12556" width="40.25" style="279" customWidth="1"/>
    <col min="12557" max="12557" width="33.625" style="279" customWidth="1"/>
    <col min="12558" max="12558" width="72.625" style="279" customWidth="1"/>
    <col min="12559" max="12559" width="60.75" style="279" customWidth="1"/>
    <col min="12560" max="12560" width="21" style="279" customWidth="1"/>
    <col min="12561" max="12561" width="22.5" style="279" customWidth="1"/>
    <col min="12562" max="12562" width="18.75" style="279" customWidth="1"/>
    <col min="12563" max="12563" width="17.75" style="279" customWidth="1"/>
    <col min="12564" max="12564" width="23" style="279" customWidth="1"/>
    <col min="12565" max="12565" width="10.875" style="279" bestFit="1" customWidth="1"/>
    <col min="12566" max="12800" width="11.25" style="279"/>
    <col min="12801" max="12801" width="34.5" style="279" customWidth="1"/>
    <col min="12802" max="12802" width="34.75" style="279" customWidth="1"/>
    <col min="12803" max="12803" width="25" style="279" customWidth="1"/>
    <col min="12804" max="12804" width="29.25" style="279" customWidth="1"/>
    <col min="12805" max="12805" width="30.25" style="279" customWidth="1"/>
    <col min="12806" max="12806" width="28.75" style="279" customWidth="1"/>
    <col min="12807" max="12807" width="23.125" style="279" customWidth="1"/>
    <col min="12808" max="12808" width="24.25" style="279" customWidth="1"/>
    <col min="12809" max="12809" width="27.125" style="279" customWidth="1"/>
    <col min="12810" max="12810" width="33.5" style="279" customWidth="1"/>
    <col min="12811" max="12811" width="39.5" style="279" customWidth="1"/>
    <col min="12812" max="12812" width="40.25" style="279" customWidth="1"/>
    <col min="12813" max="12813" width="33.625" style="279" customWidth="1"/>
    <col min="12814" max="12814" width="72.625" style="279" customWidth="1"/>
    <col min="12815" max="12815" width="60.75" style="279" customWidth="1"/>
    <col min="12816" max="12816" width="21" style="279" customWidth="1"/>
    <col min="12817" max="12817" width="22.5" style="279" customWidth="1"/>
    <col min="12818" max="12818" width="18.75" style="279" customWidth="1"/>
    <col min="12819" max="12819" width="17.75" style="279" customWidth="1"/>
    <col min="12820" max="12820" width="23" style="279" customWidth="1"/>
    <col min="12821" max="12821" width="10.875" style="279" bestFit="1" customWidth="1"/>
    <col min="12822" max="13056" width="11.25" style="279"/>
    <col min="13057" max="13057" width="34.5" style="279" customWidth="1"/>
    <col min="13058" max="13058" width="34.75" style="279" customWidth="1"/>
    <col min="13059" max="13059" width="25" style="279" customWidth="1"/>
    <col min="13060" max="13060" width="29.25" style="279" customWidth="1"/>
    <col min="13061" max="13061" width="30.25" style="279" customWidth="1"/>
    <col min="13062" max="13062" width="28.75" style="279" customWidth="1"/>
    <col min="13063" max="13063" width="23.125" style="279" customWidth="1"/>
    <col min="13064" max="13064" width="24.25" style="279" customWidth="1"/>
    <col min="13065" max="13065" width="27.125" style="279" customWidth="1"/>
    <col min="13066" max="13066" width="33.5" style="279" customWidth="1"/>
    <col min="13067" max="13067" width="39.5" style="279" customWidth="1"/>
    <col min="13068" max="13068" width="40.25" style="279" customWidth="1"/>
    <col min="13069" max="13069" width="33.625" style="279" customWidth="1"/>
    <col min="13070" max="13070" width="72.625" style="279" customWidth="1"/>
    <col min="13071" max="13071" width="60.75" style="279" customWidth="1"/>
    <col min="13072" max="13072" width="21" style="279" customWidth="1"/>
    <col min="13073" max="13073" width="22.5" style="279" customWidth="1"/>
    <col min="13074" max="13074" width="18.75" style="279" customWidth="1"/>
    <col min="13075" max="13075" width="17.75" style="279" customWidth="1"/>
    <col min="13076" max="13076" width="23" style="279" customWidth="1"/>
    <col min="13077" max="13077" width="10.875" style="279" bestFit="1" customWidth="1"/>
    <col min="13078" max="13312" width="11.25" style="279"/>
    <col min="13313" max="13313" width="34.5" style="279" customWidth="1"/>
    <col min="13314" max="13314" width="34.75" style="279" customWidth="1"/>
    <col min="13315" max="13315" width="25" style="279" customWidth="1"/>
    <col min="13316" max="13316" width="29.25" style="279" customWidth="1"/>
    <col min="13317" max="13317" width="30.25" style="279" customWidth="1"/>
    <col min="13318" max="13318" width="28.75" style="279" customWidth="1"/>
    <col min="13319" max="13319" width="23.125" style="279" customWidth="1"/>
    <col min="13320" max="13320" width="24.25" style="279" customWidth="1"/>
    <col min="13321" max="13321" width="27.125" style="279" customWidth="1"/>
    <col min="13322" max="13322" width="33.5" style="279" customWidth="1"/>
    <col min="13323" max="13323" width="39.5" style="279" customWidth="1"/>
    <col min="13324" max="13324" width="40.25" style="279" customWidth="1"/>
    <col min="13325" max="13325" width="33.625" style="279" customWidth="1"/>
    <col min="13326" max="13326" width="72.625" style="279" customWidth="1"/>
    <col min="13327" max="13327" width="60.75" style="279" customWidth="1"/>
    <col min="13328" max="13328" width="21" style="279" customWidth="1"/>
    <col min="13329" max="13329" width="22.5" style="279" customWidth="1"/>
    <col min="13330" max="13330" width="18.75" style="279" customWidth="1"/>
    <col min="13331" max="13331" width="17.75" style="279" customWidth="1"/>
    <col min="13332" max="13332" width="23" style="279" customWidth="1"/>
    <col min="13333" max="13333" width="10.875" style="279" bestFit="1" customWidth="1"/>
    <col min="13334" max="13568" width="11.25" style="279"/>
    <col min="13569" max="13569" width="34.5" style="279" customWidth="1"/>
    <col min="13570" max="13570" width="34.75" style="279" customWidth="1"/>
    <col min="13571" max="13571" width="25" style="279" customWidth="1"/>
    <col min="13572" max="13572" width="29.25" style="279" customWidth="1"/>
    <col min="13573" max="13573" width="30.25" style="279" customWidth="1"/>
    <col min="13574" max="13574" width="28.75" style="279" customWidth="1"/>
    <col min="13575" max="13575" width="23.125" style="279" customWidth="1"/>
    <col min="13576" max="13576" width="24.25" style="279" customWidth="1"/>
    <col min="13577" max="13577" width="27.125" style="279" customWidth="1"/>
    <col min="13578" max="13578" width="33.5" style="279" customWidth="1"/>
    <col min="13579" max="13579" width="39.5" style="279" customWidth="1"/>
    <col min="13580" max="13580" width="40.25" style="279" customWidth="1"/>
    <col min="13581" max="13581" width="33.625" style="279" customWidth="1"/>
    <col min="13582" max="13582" width="72.625" style="279" customWidth="1"/>
    <col min="13583" max="13583" width="60.75" style="279" customWidth="1"/>
    <col min="13584" max="13584" width="21" style="279" customWidth="1"/>
    <col min="13585" max="13585" width="22.5" style="279" customWidth="1"/>
    <col min="13586" max="13586" width="18.75" style="279" customWidth="1"/>
    <col min="13587" max="13587" width="17.75" style="279" customWidth="1"/>
    <col min="13588" max="13588" width="23" style="279" customWidth="1"/>
    <col min="13589" max="13589" width="10.875" style="279" bestFit="1" customWidth="1"/>
    <col min="13590" max="13824" width="11.25" style="279"/>
    <col min="13825" max="13825" width="34.5" style="279" customWidth="1"/>
    <col min="13826" max="13826" width="34.75" style="279" customWidth="1"/>
    <col min="13827" max="13827" width="25" style="279" customWidth="1"/>
    <col min="13828" max="13828" width="29.25" style="279" customWidth="1"/>
    <col min="13829" max="13829" width="30.25" style="279" customWidth="1"/>
    <col min="13830" max="13830" width="28.75" style="279" customWidth="1"/>
    <col min="13831" max="13831" width="23.125" style="279" customWidth="1"/>
    <col min="13832" max="13832" width="24.25" style="279" customWidth="1"/>
    <col min="13833" max="13833" width="27.125" style="279" customWidth="1"/>
    <col min="13834" max="13834" width="33.5" style="279" customWidth="1"/>
    <col min="13835" max="13835" width="39.5" style="279" customWidth="1"/>
    <col min="13836" max="13836" width="40.25" style="279" customWidth="1"/>
    <col min="13837" max="13837" width="33.625" style="279" customWidth="1"/>
    <col min="13838" max="13838" width="72.625" style="279" customWidth="1"/>
    <col min="13839" max="13839" width="60.75" style="279" customWidth="1"/>
    <col min="13840" max="13840" width="21" style="279" customWidth="1"/>
    <col min="13841" max="13841" width="22.5" style="279" customWidth="1"/>
    <col min="13842" max="13842" width="18.75" style="279" customWidth="1"/>
    <col min="13843" max="13843" width="17.75" style="279" customWidth="1"/>
    <col min="13844" max="13844" width="23" style="279" customWidth="1"/>
    <col min="13845" max="13845" width="10.875" style="279" bestFit="1" customWidth="1"/>
    <col min="13846" max="14080" width="11.25" style="279"/>
    <col min="14081" max="14081" width="34.5" style="279" customWidth="1"/>
    <col min="14082" max="14082" width="34.75" style="279" customWidth="1"/>
    <col min="14083" max="14083" width="25" style="279" customWidth="1"/>
    <col min="14084" max="14084" width="29.25" style="279" customWidth="1"/>
    <col min="14085" max="14085" width="30.25" style="279" customWidth="1"/>
    <col min="14086" max="14086" width="28.75" style="279" customWidth="1"/>
    <col min="14087" max="14087" width="23.125" style="279" customWidth="1"/>
    <col min="14088" max="14088" width="24.25" style="279" customWidth="1"/>
    <col min="14089" max="14089" width="27.125" style="279" customWidth="1"/>
    <col min="14090" max="14090" width="33.5" style="279" customWidth="1"/>
    <col min="14091" max="14091" width="39.5" style="279" customWidth="1"/>
    <col min="14092" max="14092" width="40.25" style="279" customWidth="1"/>
    <col min="14093" max="14093" width="33.625" style="279" customWidth="1"/>
    <col min="14094" max="14094" width="72.625" style="279" customWidth="1"/>
    <col min="14095" max="14095" width="60.75" style="279" customWidth="1"/>
    <col min="14096" max="14096" width="21" style="279" customWidth="1"/>
    <col min="14097" max="14097" width="22.5" style="279" customWidth="1"/>
    <col min="14098" max="14098" width="18.75" style="279" customWidth="1"/>
    <col min="14099" max="14099" width="17.75" style="279" customWidth="1"/>
    <col min="14100" max="14100" width="23" style="279" customWidth="1"/>
    <col min="14101" max="14101" width="10.875" style="279" bestFit="1" customWidth="1"/>
    <col min="14102" max="14336" width="11.25" style="279"/>
    <col min="14337" max="14337" width="34.5" style="279" customWidth="1"/>
    <col min="14338" max="14338" width="34.75" style="279" customWidth="1"/>
    <col min="14339" max="14339" width="25" style="279" customWidth="1"/>
    <col min="14340" max="14340" width="29.25" style="279" customWidth="1"/>
    <col min="14341" max="14341" width="30.25" style="279" customWidth="1"/>
    <col min="14342" max="14342" width="28.75" style="279" customWidth="1"/>
    <col min="14343" max="14343" width="23.125" style="279" customWidth="1"/>
    <col min="14344" max="14344" width="24.25" style="279" customWidth="1"/>
    <col min="14345" max="14345" width="27.125" style="279" customWidth="1"/>
    <col min="14346" max="14346" width="33.5" style="279" customWidth="1"/>
    <col min="14347" max="14347" width="39.5" style="279" customWidth="1"/>
    <col min="14348" max="14348" width="40.25" style="279" customWidth="1"/>
    <col min="14349" max="14349" width="33.625" style="279" customWidth="1"/>
    <col min="14350" max="14350" width="72.625" style="279" customWidth="1"/>
    <col min="14351" max="14351" width="60.75" style="279" customWidth="1"/>
    <col min="14352" max="14352" width="21" style="279" customWidth="1"/>
    <col min="14353" max="14353" width="22.5" style="279" customWidth="1"/>
    <col min="14354" max="14354" width="18.75" style="279" customWidth="1"/>
    <col min="14355" max="14355" width="17.75" style="279" customWidth="1"/>
    <col min="14356" max="14356" width="23" style="279" customWidth="1"/>
    <col min="14357" max="14357" width="10.875" style="279" bestFit="1" customWidth="1"/>
    <col min="14358" max="14592" width="11.25" style="279"/>
    <col min="14593" max="14593" width="34.5" style="279" customWidth="1"/>
    <col min="14594" max="14594" width="34.75" style="279" customWidth="1"/>
    <col min="14595" max="14595" width="25" style="279" customWidth="1"/>
    <col min="14596" max="14596" width="29.25" style="279" customWidth="1"/>
    <col min="14597" max="14597" width="30.25" style="279" customWidth="1"/>
    <col min="14598" max="14598" width="28.75" style="279" customWidth="1"/>
    <col min="14599" max="14599" width="23.125" style="279" customWidth="1"/>
    <col min="14600" max="14600" width="24.25" style="279" customWidth="1"/>
    <col min="14601" max="14601" width="27.125" style="279" customWidth="1"/>
    <col min="14602" max="14602" width="33.5" style="279" customWidth="1"/>
    <col min="14603" max="14603" width="39.5" style="279" customWidth="1"/>
    <col min="14604" max="14604" width="40.25" style="279" customWidth="1"/>
    <col min="14605" max="14605" width="33.625" style="279" customWidth="1"/>
    <col min="14606" max="14606" width="72.625" style="279" customWidth="1"/>
    <col min="14607" max="14607" width="60.75" style="279" customWidth="1"/>
    <col min="14608" max="14608" width="21" style="279" customWidth="1"/>
    <col min="14609" max="14609" width="22.5" style="279" customWidth="1"/>
    <col min="14610" max="14610" width="18.75" style="279" customWidth="1"/>
    <col min="14611" max="14611" width="17.75" style="279" customWidth="1"/>
    <col min="14612" max="14612" width="23" style="279" customWidth="1"/>
    <col min="14613" max="14613" width="10.875" style="279" bestFit="1" customWidth="1"/>
    <col min="14614" max="14848" width="11.25" style="279"/>
    <col min="14849" max="14849" width="34.5" style="279" customWidth="1"/>
    <col min="14850" max="14850" width="34.75" style="279" customWidth="1"/>
    <col min="14851" max="14851" width="25" style="279" customWidth="1"/>
    <col min="14852" max="14852" width="29.25" style="279" customWidth="1"/>
    <col min="14853" max="14853" width="30.25" style="279" customWidth="1"/>
    <col min="14854" max="14854" width="28.75" style="279" customWidth="1"/>
    <col min="14855" max="14855" width="23.125" style="279" customWidth="1"/>
    <col min="14856" max="14856" width="24.25" style="279" customWidth="1"/>
    <col min="14857" max="14857" width="27.125" style="279" customWidth="1"/>
    <col min="14858" max="14858" width="33.5" style="279" customWidth="1"/>
    <col min="14859" max="14859" width="39.5" style="279" customWidth="1"/>
    <col min="14860" max="14860" width="40.25" style="279" customWidth="1"/>
    <col min="14861" max="14861" width="33.625" style="279" customWidth="1"/>
    <col min="14862" max="14862" width="72.625" style="279" customWidth="1"/>
    <col min="14863" max="14863" width="60.75" style="279" customWidth="1"/>
    <col min="14864" max="14864" width="21" style="279" customWidth="1"/>
    <col min="14865" max="14865" width="22.5" style="279" customWidth="1"/>
    <col min="14866" max="14866" width="18.75" style="279" customWidth="1"/>
    <col min="14867" max="14867" width="17.75" style="279" customWidth="1"/>
    <col min="14868" max="14868" width="23" style="279" customWidth="1"/>
    <col min="14869" max="14869" width="10.875" style="279" bestFit="1" customWidth="1"/>
    <col min="14870" max="15104" width="11.25" style="279"/>
    <col min="15105" max="15105" width="34.5" style="279" customWidth="1"/>
    <col min="15106" max="15106" width="34.75" style="279" customWidth="1"/>
    <col min="15107" max="15107" width="25" style="279" customWidth="1"/>
    <col min="15108" max="15108" width="29.25" style="279" customWidth="1"/>
    <col min="15109" max="15109" width="30.25" style="279" customWidth="1"/>
    <col min="15110" max="15110" width="28.75" style="279" customWidth="1"/>
    <col min="15111" max="15111" width="23.125" style="279" customWidth="1"/>
    <col min="15112" max="15112" width="24.25" style="279" customWidth="1"/>
    <col min="15113" max="15113" width="27.125" style="279" customWidth="1"/>
    <col min="15114" max="15114" width="33.5" style="279" customWidth="1"/>
    <col min="15115" max="15115" width="39.5" style="279" customWidth="1"/>
    <col min="15116" max="15116" width="40.25" style="279" customWidth="1"/>
    <col min="15117" max="15117" width="33.625" style="279" customWidth="1"/>
    <col min="15118" max="15118" width="72.625" style="279" customWidth="1"/>
    <col min="15119" max="15119" width="60.75" style="279" customWidth="1"/>
    <col min="15120" max="15120" width="21" style="279" customWidth="1"/>
    <col min="15121" max="15121" width="22.5" style="279" customWidth="1"/>
    <col min="15122" max="15122" width="18.75" style="279" customWidth="1"/>
    <col min="15123" max="15123" width="17.75" style="279" customWidth="1"/>
    <col min="15124" max="15124" width="23" style="279" customWidth="1"/>
    <col min="15125" max="15125" width="10.875" style="279" bestFit="1" customWidth="1"/>
    <col min="15126" max="15360" width="11.25" style="279"/>
    <col min="15361" max="15361" width="34.5" style="279" customWidth="1"/>
    <col min="15362" max="15362" width="34.75" style="279" customWidth="1"/>
    <col min="15363" max="15363" width="25" style="279" customWidth="1"/>
    <col min="15364" max="15364" width="29.25" style="279" customWidth="1"/>
    <col min="15365" max="15365" width="30.25" style="279" customWidth="1"/>
    <col min="15366" max="15366" width="28.75" style="279" customWidth="1"/>
    <col min="15367" max="15367" width="23.125" style="279" customWidth="1"/>
    <col min="15368" max="15368" width="24.25" style="279" customWidth="1"/>
    <col min="15369" max="15369" width="27.125" style="279" customWidth="1"/>
    <col min="15370" max="15370" width="33.5" style="279" customWidth="1"/>
    <col min="15371" max="15371" width="39.5" style="279" customWidth="1"/>
    <col min="15372" max="15372" width="40.25" style="279" customWidth="1"/>
    <col min="15373" max="15373" width="33.625" style="279" customWidth="1"/>
    <col min="15374" max="15374" width="72.625" style="279" customWidth="1"/>
    <col min="15375" max="15375" width="60.75" style="279" customWidth="1"/>
    <col min="15376" max="15376" width="21" style="279" customWidth="1"/>
    <col min="15377" max="15377" width="22.5" style="279" customWidth="1"/>
    <col min="15378" max="15378" width="18.75" style="279" customWidth="1"/>
    <col min="15379" max="15379" width="17.75" style="279" customWidth="1"/>
    <col min="15380" max="15380" width="23" style="279" customWidth="1"/>
    <col min="15381" max="15381" width="10.875" style="279" bestFit="1" customWidth="1"/>
    <col min="15382" max="15616" width="11.25" style="279"/>
    <col min="15617" max="15617" width="34.5" style="279" customWidth="1"/>
    <col min="15618" max="15618" width="34.75" style="279" customWidth="1"/>
    <col min="15619" max="15619" width="25" style="279" customWidth="1"/>
    <col min="15620" max="15620" width="29.25" style="279" customWidth="1"/>
    <col min="15621" max="15621" width="30.25" style="279" customWidth="1"/>
    <col min="15622" max="15622" width="28.75" style="279" customWidth="1"/>
    <col min="15623" max="15623" width="23.125" style="279" customWidth="1"/>
    <col min="15624" max="15624" width="24.25" style="279" customWidth="1"/>
    <col min="15625" max="15625" width="27.125" style="279" customWidth="1"/>
    <col min="15626" max="15626" width="33.5" style="279" customWidth="1"/>
    <col min="15627" max="15627" width="39.5" style="279" customWidth="1"/>
    <col min="15628" max="15628" width="40.25" style="279" customWidth="1"/>
    <col min="15629" max="15629" width="33.625" style="279" customWidth="1"/>
    <col min="15630" max="15630" width="72.625" style="279" customWidth="1"/>
    <col min="15631" max="15631" width="60.75" style="279" customWidth="1"/>
    <col min="15632" max="15632" width="21" style="279" customWidth="1"/>
    <col min="15633" max="15633" width="22.5" style="279" customWidth="1"/>
    <col min="15634" max="15634" width="18.75" style="279" customWidth="1"/>
    <col min="15635" max="15635" width="17.75" style="279" customWidth="1"/>
    <col min="15636" max="15636" width="23" style="279" customWidth="1"/>
    <col min="15637" max="15637" width="10.875" style="279" bestFit="1" customWidth="1"/>
    <col min="15638" max="15872" width="11.25" style="279"/>
    <col min="15873" max="15873" width="34.5" style="279" customWidth="1"/>
    <col min="15874" max="15874" width="34.75" style="279" customWidth="1"/>
    <col min="15875" max="15875" width="25" style="279" customWidth="1"/>
    <col min="15876" max="15876" width="29.25" style="279" customWidth="1"/>
    <col min="15877" max="15877" width="30.25" style="279" customWidth="1"/>
    <col min="15878" max="15878" width="28.75" style="279" customWidth="1"/>
    <col min="15879" max="15879" width="23.125" style="279" customWidth="1"/>
    <col min="15880" max="15880" width="24.25" style="279" customWidth="1"/>
    <col min="15881" max="15881" width="27.125" style="279" customWidth="1"/>
    <col min="15882" max="15882" width="33.5" style="279" customWidth="1"/>
    <col min="15883" max="15883" width="39.5" style="279" customWidth="1"/>
    <col min="15884" max="15884" width="40.25" style="279" customWidth="1"/>
    <col min="15885" max="15885" width="33.625" style="279" customWidth="1"/>
    <col min="15886" max="15886" width="72.625" style="279" customWidth="1"/>
    <col min="15887" max="15887" width="60.75" style="279" customWidth="1"/>
    <col min="15888" max="15888" width="21" style="279" customWidth="1"/>
    <col min="15889" max="15889" width="22.5" style="279" customWidth="1"/>
    <col min="15890" max="15890" width="18.75" style="279" customWidth="1"/>
    <col min="15891" max="15891" width="17.75" style="279" customWidth="1"/>
    <col min="15892" max="15892" width="23" style="279" customWidth="1"/>
    <col min="15893" max="15893" width="10.875" style="279" bestFit="1" customWidth="1"/>
    <col min="15894" max="16128" width="11.25" style="279"/>
    <col min="16129" max="16129" width="34.5" style="279" customWidth="1"/>
    <col min="16130" max="16130" width="34.75" style="279" customWidth="1"/>
    <col min="16131" max="16131" width="25" style="279" customWidth="1"/>
    <col min="16132" max="16132" width="29.25" style="279" customWidth="1"/>
    <col min="16133" max="16133" width="30.25" style="279" customWidth="1"/>
    <col min="16134" max="16134" width="28.75" style="279" customWidth="1"/>
    <col min="16135" max="16135" width="23.125" style="279" customWidth="1"/>
    <col min="16136" max="16136" width="24.25" style="279" customWidth="1"/>
    <col min="16137" max="16137" width="27.125" style="279" customWidth="1"/>
    <col min="16138" max="16138" width="33.5" style="279" customWidth="1"/>
    <col min="16139" max="16139" width="39.5" style="279" customWidth="1"/>
    <col min="16140" max="16140" width="40.25" style="279" customWidth="1"/>
    <col min="16141" max="16141" width="33.625" style="279" customWidth="1"/>
    <col min="16142" max="16142" width="72.625" style="279" customWidth="1"/>
    <col min="16143" max="16143" width="60.75" style="279" customWidth="1"/>
    <col min="16144" max="16144" width="21" style="279" customWidth="1"/>
    <col min="16145" max="16145" width="22.5" style="279" customWidth="1"/>
    <col min="16146" max="16146" width="18.75" style="279" customWidth="1"/>
    <col min="16147" max="16147" width="17.75" style="279" customWidth="1"/>
    <col min="16148" max="16148" width="23" style="279" customWidth="1"/>
    <col min="16149" max="16149" width="10.875" style="279" bestFit="1" customWidth="1"/>
    <col min="16150" max="16383" width="11.25" style="279"/>
    <col min="16384" max="16384" width="11.25" style="279" customWidth="1"/>
  </cols>
  <sheetData>
    <row r="1" spans="1:221" s="272" customFormat="1" ht="98.25" customHeight="1" x14ac:dyDescent="0.25">
      <c r="A1" s="424"/>
      <c r="B1" s="273"/>
      <c r="C1" s="553" t="s">
        <v>484</v>
      </c>
      <c r="D1" s="553"/>
      <c r="E1" s="553"/>
      <c r="F1" s="553"/>
      <c r="G1" s="553"/>
      <c r="H1" s="553"/>
      <c r="I1" s="553"/>
      <c r="J1" s="553"/>
      <c r="K1" s="553"/>
      <c r="L1" s="553"/>
      <c r="M1" s="553"/>
      <c r="N1" s="553"/>
      <c r="O1" s="553"/>
      <c r="P1" s="553"/>
      <c r="Q1" s="553"/>
      <c r="R1" s="553"/>
      <c r="S1" s="553"/>
      <c r="T1" s="286"/>
      <c r="U1" s="275"/>
    </row>
    <row r="2" spans="1:221" s="272" customFormat="1" ht="69.75" customHeight="1" x14ac:dyDescent="0.25">
      <c r="A2" s="424"/>
      <c r="B2" s="554" t="s">
        <v>52</v>
      </c>
      <c r="C2" s="554"/>
      <c r="D2" s="554"/>
      <c r="E2" s="544" t="s">
        <v>6</v>
      </c>
      <c r="F2" s="544"/>
      <c r="G2" s="544" t="s">
        <v>559</v>
      </c>
      <c r="H2" s="544"/>
      <c r="I2" s="285" t="s">
        <v>260</v>
      </c>
      <c r="J2" s="544" t="s">
        <v>560</v>
      </c>
      <c r="K2" s="544"/>
      <c r="L2" s="544" t="s">
        <v>382</v>
      </c>
      <c r="M2" s="544"/>
      <c r="N2" s="544"/>
      <c r="O2" s="544"/>
      <c r="P2" s="544"/>
      <c r="Q2" s="544"/>
      <c r="R2" s="544"/>
      <c r="S2" s="544"/>
      <c r="T2" s="544"/>
      <c r="U2" s="544"/>
    </row>
    <row r="3" spans="1:221" s="276" customFormat="1" ht="75" customHeight="1" x14ac:dyDescent="0.25">
      <c r="A3" s="425"/>
      <c r="B3" s="283" t="s">
        <v>342</v>
      </c>
      <c r="C3" s="284" t="s">
        <v>341</v>
      </c>
      <c r="D3" s="284" t="s">
        <v>250</v>
      </c>
      <c r="E3" s="277" t="s">
        <v>5</v>
      </c>
      <c r="F3" s="277" t="s">
        <v>10</v>
      </c>
      <c r="G3" s="277" t="s">
        <v>451</v>
      </c>
      <c r="H3" s="277" t="s">
        <v>12</v>
      </c>
      <c r="I3" s="277" t="s">
        <v>13</v>
      </c>
      <c r="J3" s="277" t="s">
        <v>14</v>
      </c>
      <c r="K3" s="277" t="s">
        <v>15</v>
      </c>
      <c r="L3" s="277" t="s">
        <v>16</v>
      </c>
      <c r="M3" s="277" t="s">
        <v>9</v>
      </c>
      <c r="N3" s="277" t="s">
        <v>17</v>
      </c>
      <c r="O3" s="277" t="s">
        <v>386</v>
      </c>
      <c r="P3" s="277" t="s">
        <v>370</v>
      </c>
      <c r="Q3" s="277" t="s">
        <v>18</v>
      </c>
      <c r="R3" s="277" t="s">
        <v>19</v>
      </c>
      <c r="S3" s="278" t="s">
        <v>573</v>
      </c>
      <c r="T3" s="278" t="s">
        <v>574</v>
      </c>
      <c r="U3" s="278" t="s">
        <v>450</v>
      </c>
    </row>
    <row r="4" spans="1:221" s="272" customFormat="1" ht="153" customHeight="1" x14ac:dyDescent="0.25">
      <c r="A4" s="476">
        <v>1</v>
      </c>
      <c r="B4" s="434" t="s">
        <v>340</v>
      </c>
      <c r="C4" s="453" t="s">
        <v>352</v>
      </c>
      <c r="D4" s="453" t="s">
        <v>360</v>
      </c>
      <c r="E4" s="435" t="s">
        <v>670</v>
      </c>
      <c r="F4" s="435" t="s">
        <v>2</v>
      </c>
      <c r="G4" s="435" t="s">
        <v>373</v>
      </c>
      <c r="H4" s="435" t="s">
        <v>458</v>
      </c>
      <c r="I4" s="435" t="s">
        <v>331</v>
      </c>
      <c r="J4" s="435" t="s">
        <v>332</v>
      </c>
      <c r="K4" s="435" t="s">
        <v>333</v>
      </c>
      <c r="L4" s="235" t="s">
        <v>286</v>
      </c>
      <c r="M4" s="450" t="s">
        <v>294</v>
      </c>
      <c r="N4" s="446" t="s">
        <v>674</v>
      </c>
      <c r="O4" s="435" t="s">
        <v>401</v>
      </c>
      <c r="P4" s="448" t="s">
        <v>366</v>
      </c>
      <c r="Q4" s="440" t="s">
        <v>409</v>
      </c>
      <c r="R4" s="440" t="s">
        <v>647</v>
      </c>
      <c r="S4" s="452">
        <v>3865441000</v>
      </c>
      <c r="T4" s="442">
        <v>2955000</v>
      </c>
      <c r="U4" s="442">
        <v>725046138</v>
      </c>
    </row>
    <row r="5" spans="1:221" s="272" customFormat="1" ht="172.15" customHeight="1" x14ac:dyDescent="0.25">
      <c r="A5" s="476">
        <v>2</v>
      </c>
      <c r="B5" s="162" t="s">
        <v>354</v>
      </c>
      <c r="C5" s="453" t="s">
        <v>355</v>
      </c>
      <c r="D5" s="453" t="s">
        <v>357</v>
      </c>
      <c r="E5" s="435" t="s">
        <v>670</v>
      </c>
      <c r="F5" s="435" t="s">
        <v>1</v>
      </c>
      <c r="G5" s="435" t="s">
        <v>373</v>
      </c>
      <c r="H5" s="435" t="s">
        <v>459</v>
      </c>
      <c r="I5" s="449" t="s">
        <v>431</v>
      </c>
      <c r="J5" s="435" t="s">
        <v>332</v>
      </c>
      <c r="K5" s="435" t="s">
        <v>432</v>
      </c>
      <c r="L5" s="477" t="s">
        <v>483</v>
      </c>
      <c r="M5" s="475" t="s">
        <v>374</v>
      </c>
      <c r="N5" s="459" t="s">
        <v>675</v>
      </c>
      <c r="O5" s="459" t="s">
        <v>676</v>
      </c>
      <c r="P5" s="448" t="s">
        <v>367</v>
      </c>
      <c r="Q5" s="440" t="s">
        <v>409</v>
      </c>
      <c r="R5" s="440" t="s">
        <v>647</v>
      </c>
      <c r="S5" s="452">
        <v>1493130000.24</v>
      </c>
      <c r="T5" s="452">
        <v>455106369</v>
      </c>
      <c r="U5" s="442">
        <v>550416667</v>
      </c>
    </row>
    <row r="6" spans="1:221" s="272" customFormat="1" ht="205.5" customHeight="1" x14ac:dyDescent="0.25">
      <c r="A6" s="476">
        <v>3</v>
      </c>
      <c r="B6" s="162" t="s">
        <v>354</v>
      </c>
      <c r="C6" s="453" t="s">
        <v>355</v>
      </c>
      <c r="D6" s="453" t="s">
        <v>357</v>
      </c>
      <c r="E6" s="435" t="s">
        <v>670</v>
      </c>
      <c r="F6" s="435" t="s">
        <v>1</v>
      </c>
      <c r="G6" s="435" t="s">
        <v>373</v>
      </c>
      <c r="H6" s="435" t="s">
        <v>459</v>
      </c>
      <c r="I6" s="449" t="s">
        <v>431</v>
      </c>
      <c r="J6" s="435" t="s">
        <v>332</v>
      </c>
      <c r="K6" s="435" t="s">
        <v>432</v>
      </c>
      <c r="L6" s="477" t="s">
        <v>677</v>
      </c>
      <c r="M6" s="475" t="s">
        <v>678</v>
      </c>
      <c r="N6" s="459" t="s">
        <v>406</v>
      </c>
      <c r="O6" s="459" t="s">
        <v>679</v>
      </c>
      <c r="P6" s="448" t="s">
        <v>367</v>
      </c>
      <c r="Q6" s="440" t="s">
        <v>375</v>
      </c>
      <c r="R6" s="440" t="s">
        <v>648</v>
      </c>
      <c r="S6" s="452">
        <v>1800000000.0999999</v>
      </c>
      <c r="T6" s="452">
        <v>148750000</v>
      </c>
      <c r="U6" s="442">
        <v>1197591965</v>
      </c>
    </row>
    <row r="7" spans="1:221" s="272" customFormat="1" x14ac:dyDescent="0.25">
      <c r="A7" s="424"/>
      <c r="B7" s="273"/>
      <c r="C7" s="273"/>
      <c r="D7" s="273"/>
      <c r="L7" s="478"/>
      <c r="M7" s="478"/>
      <c r="N7" s="478"/>
      <c r="O7" s="478"/>
      <c r="P7" s="478"/>
      <c r="Q7" s="289"/>
      <c r="R7" s="289"/>
      <c r="S7" s="275"/>
      <c r="T7" s="275"/>
      <c r="U7" s="275">
        <f>SUM(U4:U6)</f>
        <v>2473054770</v>
      </c>
      <c r="V7" s="479">
        <f>+U7-'Plan Financiero 2022'!G54</f>
        <v>0</v>
      </c>
    </row>
    <row r="8" spans="1:221" x14ac:dyDescent="0.25">
      <c r="A8" s="424"/>
    </row>
    <row r="9" spans="1:221" s="280" customFormat="1" x14ac:dyDescent="0.25">
      <c r="A9" s="424"/>
      <c r="E9" s="279"/>
      <c r="F9" s="279"/>
      <c r="G9" s="279"/>
      <c r="H9" s="279"/>
      <c r="I9" s="279"/>
      <c r="J9" s="279"/>
      <c r="K9" s="279"/>
      <c r="L9" s="281"/>
      <c r="M9" s="281"/>
      <c r="N9" s="281"/>
      <c r="O9" s="281"/>
      <c r="P9" s="281"/>
      <c r="Q9" s="288"/>
      <c r="R9" s="288"/>
      <c r="S9" s="282"/>
      <c r="T9" s="282"/>
      <c r="U9" s="282"/>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c r="DL9" s="279"/>
      <c r="DM9" s="279"/>
      <c r="DN9" s="279"/>
      <c r="DO9" s="279"/>
      <c r="DP9" s="279"/>
      <c r="DQ9" s="279"/>
      <c r="DR9" s="279"/>
      <c r="DS9" s="279"/>
      <c r="DT9" s="279"/>
      <c r="DU9" s="279"/>
      <c r="DV9" s="279"/>
      <c r="DW9" s="279"/>
      <c r="DX9" s="279"/>
      <c r="DY9" s="279"/>
      <c r="DZ9" s="279"/>
      <c r="EA9" s="279"/>
      <c r="EB9" s="279"/>
      <c r="EC9" s="279"/>
      <c r="ED9" s="279"/>
      <c r="EE9" s="279"/>
      <c r="EF9" s="279"/>
      <c r="EG9" s="279"/>
      <c r="EH9" s="279"/>
      <c r="EI9" s="279"/>
      <c r="EJ9" s="279"/>
      <c r="EK9" s="279"/>
      <c r="EL9" s="279"/>
      <c r="EM9" s="279"/>
      <c r="EN9" s="279"/>
      <c r="EO9" s="279"/>
      <c r="EP9" s="279"/>
      <c r="EQ9" s="279"/>
      <c r="ER9" s="279"/>
      <c r="ES9" s="279"/>
      <c r="ET9" s="279"/>
      <c r="EU9" s="279"/>
      <c r="EV9" s="279"/>
      <c r="EW9" s="279"/>
      <c r="EX9" s="279"/>
      <c r="EY9" s="279"/>
      <c r="EZ9" s="279"/>
      <c r="FA9" s="279"/>
      <c r="FB9" s="279"/>
      <c r="FC9" s="279"/>
      <c r="FD9" s="279"/>
      <c r="FE9" s="279"/>
      <c r="FF9" s="279"/>
      <c r="FG9" s="279"/>
      <c r="FH9" s="279"/>
      <c r="FI9" s="279"/>
      <c r="FJ9" s="279"/>
      <c r="FK9" s="279"/>
      <c r="FL9" s="279"/>
      <c r="FM9" s="279"/>
      <c r="FN9" s="279"/>
      <c r="FO9" s="279"/>
      <c r="FP9" s="279"/>
      <c r="FQ9" s="279"/>
      <c r="FR9" s="279"/>
      <c r="FS9" s="279"/>
      <c r="FT9" s="279"/>
      <c r="FU9" s="279"/>
      <c r="FV9" s="279"/>
      <c r="FW9" s="279"/>
      <c r="FX9" s="279"/>
      <c r="FY9" s="279"/>
      <c r="FZ9" s="279"/>
      <c r="GA9" s="279"/>
      <c r="GB9" s="279"/>
      <c r="GC9" s="279"/>
      <c r="GD9" s="279"/>
      <c r="GE9" s="279"/>
      <c r="GF9" s="279"/>
      <c r="GG9" s="279"/>
      <c r="GH9" s="279"/>
      <c r="GI9" s="279"/>
      <c r="GJ9" s="279"/>
      <c r="GK9" s="279"/>
      <c r="GL9" s="279"/>
      <c r="GM9" s="279"/>
      <c r="GN9" s="279"/>
      <c r="GO9" s="279"/>
      <c r="GP9" s="279"/>
      <c r="GQ9" s="279"/>
      <c r="GR9" s="279"/>
      <c r="GS9" s="279"/>
      <c r="GT9" s="279"/>
      <c r="GU9" s="279"/>
      <c r="GV9" s="279"/>
      <c r="GW9" s="279"/>
      <c r="GX9" s="279"/>
      <c r="GY9" s="279"/>
      <c r="GZ9" s="279"/>
      <c r="HA9" s="279"/>
      <c r="HB9" s="279"/>
      <c r="HC9" s="279"/>
      <c r="HD9" s="279"/>
      <c r="HE9" s="279"/>
      <c r="HF9" s="279"/>
      <c r="HG9" s="279"/>
      <c r="HH9" s="279"/>
      <c r="HI9" s="279"/>
      <c r="HJ9" s="279"/>
      <c r="HK9" s="279"/>
      <c r="HL9" s="279"/>
      <c r="HM9" s="279"/>
    </row>
    <row r="10" spans="1:221" s="280" customFormat="1" x14ac:dyDescent="0.25">
      <c r="A10" s="424"/>
      <c r="E10" s="279"/>
      <c r="F10" s="279"/>
      <c r="G10" s="279"/>
      <c r="H10" s="279"/>
      <c r="I10" s="279"/>
      <c r="J10" s="279"/>
      <c r="K10" s="279"/>
      <c r="L10" s="281"/>
      <c r="M10" s="281"/>
      <c r="N10" s="281"/>
      <c r="O10" s="281"/>
      <c r="P10" s="281"/>
      <c r="Q10" s="288"/>
      <c r="R10" s="288"/>
      <c r="S10" s="282"/>
      <c r="T10" s="282"/>
      <c r="U10" s="282"/>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c r="DB10" s="279"/>
      <c r="DC10" s="279"/>
      <c r="DD10" s="279"/>
      <c r="DE10" s="279"/>
      <c r="DF10" s="279"/>
      <c r="DG10" s="279"/>
      <c r="DH10" s="279"/>
      <c r="DI10" s="279"/>
      <c r="DJ10" s="279"/>
      <c r="DK10" s="279"/>
      <c r="DL10" s="279"/>
      <c r="DM10" s="279"/>
      <c r="DN10" s="279"/>
      <c r="DO10" s="279"/>
      <c r="DP10" s="279"/>
      <c r="DQ10" s="279"/>
      <c r="DR10" s="279"/>
      <c r="DS10" s="279"/>
      <c r="DT10" s="279"/>
      <c r="DU10" s="279"/>
      <c r="DV10" s="279"/>
      <c r="DW10" s="279"/>
      <c r="DX10" s="279"/>
      <c r="DY10" s="279"/>
      <c r="DZ10" s="279"/>
      <c r="EA10" s="279"/>
      <c r="EB10" s="279"/>
      <c r="EC10" s="279"/>
      <c r="ED10" s="279"/>
      <c r="EE10" s="279"/>
      <c r="EF10" s="279"/>
      <c r="EG10" s="279"/>
      <c r="EH10" s="279"/>
      <c r="EI10" s="279"/>
      <c r="EJ10" s="279"/>
      <c r="EK10" s="279"/>
      <c r="EL10" s="279"/>
      <c r="EM10" s="279"/>
      <c r="EN10" s="279"/>
      <c r="EO10" s="279"/>
      <c r="EP10" s="279"/>
      <c r="EQ10" s="279"/>
      <c r="ER10" s="279"/>
      <c r="ES10" s="279"/>
      <c r="ET10" s="279"/>
      <c r="EU10" s="279"/>
      <c r="EV10" s="279"/>
      <c r="EW10" s="279"/>
      <c r="EX10" s="279"/>
      <c r="EY10" s="279"/>
      <c r="EZ10" s="279"/>
      <c r="FA10" s="279"/>
      <c r="FB10" s="279"/>
      <c r="FC10" s="279"/>
      <c r="FD10" s="279"/>
      <c r="FE10" s="279"/>
      <c r="FF10" s="279"/>
      <c r="FG10" s="279"/>
      <c r="FH10" s="279"/>
      <c r="FI10" s="279"/>
      <c r="FJ10" s="279"/>
      <c r="FK10" s="279"/>
      <c r="FL10" s="279"/>
      <c r="FM10" s="279"/>
      <c r="FN10" s="279"/>
      <c r="FO10" s="279"/>
      <c r="FP10" s="279"/>
      <c r="FQ10" s="279"/>
      <c r="FR10" s="279"/>
      <c r="FS10" s="279"/>
      <c r="FT10" s="279"/>
      <c r="FU10" s="279"/>
      <c r="FV10" s="279"/>
      <c r="FW10" s="279"/>
      <c r="FX10" s="279"/>
      <c r="FY10" s="279"/>
      <c r="FZ10" s="279"/>
      <c r="GA10" s="279"/>
      <c r="GB10" s="279"/>
      <c r="GC10" s="279"/>
      <c r="GD10" s="279"/>
      <c r="GE10" s="279"/>
      <c r="GF10" s="279"/>
      <c r="GG10" s="279"/>
      <c r="GH10" s="279"/>
      <c r="GI10" s="279"/>
      <c r="GJ10" s="279"/>
      <c r="GK10" s="279"/>
      <c r="GL10" s="279"/>
      <c r="GM10" s="279"/>
      <c r="GN10" s="279"/>
      <c r="GO10" s="279"/>
      <c r="GP10" s="279"/>
      <c r="GQ10" s="279"/>
      <c r="GR10" s="279"/>
      <c r="GS10" s="279"/>
      <c r="GT10" s="279"/>
      <c r="GU10" s="279"/>
      <c r="GV10" s="279"/>
      <c r="GW10" s="279"/>
      <c r="GX10" s="279"/>
      <c r="GY10" s="279"/>
      <c r="GZ10" s="279"/>
      <c r="HA10" s="279"/>
      <c r="HB10" s="279"/>
      <c r="HC10" s="279"/>
      <c r="HD10" s="279"/>
      <c r="HE10" s="279"/>
      <c r="HF10" s="279"/>
      <c r="HG10" s="279"/>
      <c r="HH10" s="279"/>
      <c r="HI10" s="279"/>
      <c r="HJ10" s="279"/>
      <c r="HK10" s="279"/>
      <c r="HL10" s="279"/>
      <c r="HM10" s="279"/>
    </row>
    <row r="11" spans="1:221" s="280" customFormat="1" x14ac:dyDescent="0.25">
      <c r="A11" s="424"/>
      <c r="E11" s="279"/>
      <c r="F11" s="279"/>
      <c r="G11" s="279"/>
      <c r="H11" s="279"/>
      <c r="I11" s="279"/>
      <c r="J11" s="279"/>
      <c r="K11" s="279"/>
      <c r="L11" s="281"/>
      <c r="M11" s="281"/>
      <c r="N11" s="281"/>
      <c r="O11" s="281"/>
      <c r="P11" s="281"/>
      <c r="Q11" s="288"/>
      <c r="R11" s="288"/>
      <c r="S11" s="282"/>
      <c r="T11" s="282"/>
      <c r="U11" s="282"/>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9"/>
      <c r="FZ11" s="279"/>
      <c r="GA11" s="279"/>
      <c r="GB11" s="279"/>
      <c r="GC11" s="279"/>
      <c r="GD11" s="279"/>
      <c r="GE11" s="279"/>
      <c r="GF11" s="279"/>
      <c r="GG11" s="279"/>
      <c r="GH11" s="279"/>
      <c r="GI11" s="279"/>
      <c r="GJ11" s="279"/>
      <c r="GK11" s="279"/>
      <c r="GL11" s="279"/>
      <c r="GM11" s="279"/>
      <c r="GN11" s="279"/>
      <c r="GO11" s="279"/>
      <c r="GP11" s="279"/>
      <c r="GQ11" s="279"/>
      <c r="GR11" s="279"/>
      <c r="GS11" s="279"/>
      <c r="GT11" s="279"/>
      <c r="GU11" s="279"/>
      <c r="GV11" s="279"/>
      <c r="GW11" s="279"/>
      <c r="GX11" s="279"/>
      <c r="GY11" s="279"/>
      <c r="GZ11" s="279"/>
      <c r="HA11" s="279"/>
      <c r="HB11" s="279"/>
      <c r="HC11" s="279"/>
      <c r="HD11" s="279"/>
      <c r="HE11" s="279"/>
      <c r="HF11" s="279"/>
      <c r="HG11" s="279"/>
      <c r="HH11" s="279"/>
      <c r="HI11" s="279"/>
      <c r="HJ11" s="279"/>
      <c r="HK11" s="279"/>
      <c r="HL11" s="279"/>
      <c r="HM11" s="279"/>
    </row>
    <row r="12" spans="1:221" s="280" customFormat="1" x14ac:dyDescent="0.25">
      <c r="A12" s="424"/>
      <c r="E12" s="279"/>
      <c r="F12" s="279"/>
      <c r="G12" s="279"/>
      <c r="H12" s="279"/>
      <c r="I12" s="279"/>
      <c r="J12" s="279"/>
      <c r="K12" s="279"/>
      <c r="L12" s="281"/>
      <c r="M12" s="281"/>
      <c r="N12" s="281"/>
      <c r="O12" s="281"/>
      <c r="P12" s="281"/>
      <c r="Q12" s="288"/>
      <c r="R12" s="288"/>
      <c r="S12" s="282"/>
      <c r="T12" s="282"/>
      <c r="U12" s="282"/>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9"/>
      <c r="FZ12" s="279"/>
      <c r="GA12" s="279"/>
      <c r="GB12" s="279"/>
      <c r="GC12" s="279"/>
      <c r="GD12" s="279"/>
      <c r="GE12" s="279"/>
      <c r="GF12" s="279"/>
      <c r="GG12" s="279"/>
      <c r="GH12" s="279"/>
      <c r="GI12" s="279"/>
      <c r="GJ12" s="279"/>
      <c r="GK12" s="279"/>
      <c r="GL12" s="279"/>
      <c r="GM12" s="279"/>
      <c r="GN12" s="279"/>
      <c r="GO12" s="279"/>
      <c r="GP12" s="279"/>
      <c r="GQ12" s="279"/>
      <c r="GR12" s="279"/>
      <c r="GS12" s="279"/>
      <c r="GT12" s="279"/>
      <c r="GU12" s="279"/>
      <c r="GV12" s="279"/>
      <c r="GW12" s="279"/>
      <c r="GX12" s="279"/>
      <c r="GY12" s="279"/>
      <c r="GZ12" s="279"/>
      <c r="HA12" s="279"/>
      <c r="HB12" s="279"/>
      <c r="HC12" s="279"/>
      <c r="HD12" s="279"/>
      <c r="HE12" s="279"/>
      <c r="HF12" s="279"/>
      <c r="HG12" s="279"/>
      <c r="HH12" s="279"/>
      <c r="HI12" s="279"/>
      <c r="HJ12" s="279"/>
      <c r="HK12" s="279"/>
      <c r="HL12" s="279"/>
      <c r="HM12" s="279"/>
    </row>
    <row r="13" spans="1:221" s="280" customFormat="1" x14ac:dyDescent="0.25">
      <c r="A13" s="424"/>
      <c r="E13" s="279"/>
      <c r="F13" s="279"/>
      <c r="G13" s="279"/>
      <c r="H13" s="279"/>
      <c r="I13" s="279"/>
      <c r="J13" s="279"/>
      <c r="K13" s="279"/>
      <c r="L13" s="281"/>
      <c r="M13" s="281"/>
      <c r="N13" s="281"/>
      <c r="O13" s="281"/>
      <c r="P13" s="281"/>
      <c r="Q13" s="288"/>
      <c r="R13" s="288"/>
      <c r="S13" s="282"/>
      <c r="T13" s="282"/>
      <c r="U13" s="282"/>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79"/>
      <c r="EN13" s="279"/>
      <c r="EO13" s="279"/>
      <c r="EP13" s="279"/>
      <c r="EQ13" s="279"/>
      <c r="ER13" s="279"/>
      <c r="ES13" s="279"/>
      <c r="ET13" s="279"/>
      <c r="EU13" s="279"/>
      <c r="EV13" s="279"/>
      <c r="EW13" s="279"/>
      <c r="EX13" s="279"/>
      <c r="EY13" s="279"/>
      <c r="EZ13" s="279"/>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9"/>
      <c r="FZ13" s="279"/>
      <c r="GA13" s="279"/>
      <c r="GB13" s="279"/>
      <c r="GC13" s="279"/>
      <c r="GD13" s="279"/>
      <c r="GE13" s="279"/>
      <c r="GF13" s="279"/>
      <c r="GG13" s="279"/>
      <c r="GH13" s="279"/>
      <c r="GI13" s="279"/>
      <c r="GJ13" s="279"/>
      <c r="GK13" s="279"/>
      <c r="GL13" s="279"/>
      <c r="GM13" s="279"/>
      <c r="GN13" s="279"/>
      <c r="GO13" s="279"/>
      <c r="GP13" s="279"/>
      <c r="GQ13" s="279"/>
      <c r="GR13" s="279"/>
      <c r="GS13" s="279"/>
      <c r="GT13" s="279"/>
      <c r="GU13" s="279"/>
      <c r="GV13" s="279"/>
      <c r="GW13" s="279"/>
      <c r="GX13" s="279"/>
      <c r="GY13" s="279"/>
      <c r="GZ13" s="279"/>
      <c r="HA13" s="279"/>
      <c r="HB13" s="279"/>
      <c r="HC13" s="279"/>
      <c r="HD13" s="279"/>
      <c r="HE13" s="279"/>
      <c r="HF13" s="279"/>
      <c r="HG13" s="279"/>
      <c r="HH13" s="279"/>
      <c r="HI13" s="279"/>
      <c r="HJ13" s="279"/>
      <c r="HK13" s="279"/>
      <c r="HL13" s="279"/>
      <c r="HM13" s="279"/>
    </row>
    <row r="14" spans="1:221" s="280" customFormat="1" x14ac:dyDescent="0.25">
      <c r="A14" s="424"/>
      <c r="E14" s="279"/>
      <c r="F14" s="279"/>
      <c r="G14" s="279"/>
      <c r="H14" s="279"/>
      <c r="I14" s="279"/>
      <c r="J14" s="279"/>
      <c r="K14" s="279"/>
      <c r="L14" s="281"/>
      <c r="M14" s="281"/>
      <c r="N14" s="281"/>
      <c r="O14" s="281"/>
      <c r="P14" s="281"/>
      <c r="Q14" s="288"/>
      <c r="R14" s="288"/>
      <c r="S14" s="282"/>
      <c r="T14" s="282"/>
      <c r="U14" s="282"/>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279"/>
      <c r="DU14" s="279"/>
      <c r="DV14" s="279"/>
      <c r="DW14" s="279"/>
      <c r="DX14" s="279"/>
      <c r="DY14" s="279"/>
      <c r="DZ14" s="279"/>
      <c r="EA14" s="279"/>
      <c r="EB14" s="279"/>
      <c r="EC14" s="279"/>
      <c r="ED14" s="279"/>
      <c r="EE14" s="279"/>
      <c r="EF14" s="279"/>
      <c r="EG14" s="279"/>
      <c r="EH14" s="279"/>
      <c r="EI14" s="279"/>
      <c r="EJ14" s="279"/>
      <c r="EK14" s="279"/>
      <c r="EL14" s="279"/>
      <c r="EM14" s="279"/>
      <c r="EN14" s="279"/>
      <c r="EO14" s="279"/>
      <c r="EP14" s="279"/>
      <c r="EQ14" s="279"/>
      <c r="ER14" s="279"/>
      <c r="ES14" s="279"/>
      <c r="ET14" s="279"/>
      <c r="EU14" s="279"/>
      <c r="EV14" s="279"/>
      <c r="EW14" s="279"/>
      <c r="EX14" s="279"/>
      <c r="EY14" s="279"/>
      <c r="EZ14" s="279"/>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9"/>
      <c r="FZ14" s="279"/>
      <c r="GA14" s="279"/>
      <c r="GB14" s="279"/>
      <c r="GC14" s="279"/>
      <c r="GD14" s="279"/>
      <c r="GE14" s="279"/>
      <c r="GF14" s="279"/>
      <c r="GG14" s="279"/>
      <c r="GH14" s="279"/>
      <c r="GI14" s="279"/>
      <c r="GJ14" s="279"/>
      <c r="GK14" s="279"/>
      <c r="GL14" s="279"/>
      <c r="GM14" s="279"/>
      <c r="GN14" s="279"/>
      <c r="GO14" s="279"/>
      <c r="GP14" s="279"/>
      <c r="GQ14" s="279"/>
      <c r="GR14" s="279"/>
      <c r="GS14" s="279"/>
      <c r="GT14" s="279"/>
      <c r="GU14" s="279"/>
      <c r="GV14" s="279"/>
      <c r="GW14" s="279"/>
      <c r="GX14" s="279"/>
      <c r="GY14" s="279"/>
      <c r="GZ14" s="279"/>
      <c r="HA14" s="279"/>
      <c r="HB14" s="279"/>
      <c r="HC14" s="279"/>
      <c r="HD14" s="279"/>
      <c r="HE14" s="279"/>
      <c r="HF14" s="279"/>
      <c r="HG14" s="279"/>
      <c r="HH14" s="279"/>
      <c r="HI14" s="279"/>
      <c r="HJ14" s="279"/>
      <c r="HK14" s="279"/>
      <c r="HL14" s="279"/>
      <c r="HM14" s="279"/>
    </row>
    <row r="15" spans="1:221" s="280" customFormat="1" x14ac:dyDescent="0.25">
      <c r="A15" s="424"/>
      <c r="E15" s="279"/>
      <c r="F15" s="279"/>
      <c r="G15" s="279"/>
      <c r="H15" s="279"/>
      <c r="I15" s="279"/>
      <c r="J15" s="279"/>
      <c r="K15" s="279"/>
      <c r="L15" s="281"/>
      <c r="M15" s="281"/>
      <c r="N15" s="281"/>
      <c r="O15" s="281"/>
      <c r="P15" s="281"/>
      <c r="Q15" s="288"/>
      <c r="R15" s="288"/>
      <c r="S15" s="282"/>
      <c r="T15" s="282"/>
      <c r="U15" s="282"/>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c r="DP15" s="279"/>
      <c r="DQ15" s="279"/>
      <c r="DR15" s="279"/>
      <c r="DS15" s="279"/>
      <c r="DT15" s="279"/>
      <c r="DU15" s="279"/>
      <c r="DV15" s="279"/>
      <c r="DW15" s="279"/>
      <c r="DX15" s="279"/>
      <c r="DY15" s="279"/>
      <c r="DZ15" s="279"/>
      <c r="EA15" s="279"/>
      <c r="EB15" s="279"/>
      <c r="EC15" s="279"/>
      <c r="ED15" s="279"/>
      <c r="EE15" s="279"/>
      <c r="EF15" s="279"/>
      <c r="EG15" s="279"/>
      <c r="EH15" s="279"/>
      <c r="EI15" s="279"/>
      <c r="EJ15" s="279"/>
      <c r="EK15" s="279"/>
      <c r="EL15" s="279"/>
      <c r="EM15" s="279"/>
      <c r="EN15" s="279"/>
      <c r="EO15" s="279"/>
      <c r="EP15" s="279"/>
      <c r="EQ15" s="279"/>
      <c r="ER15" s="279"/>
      <c r="ES15" s="279"/>
      <c r="ET15" s="279"/>
      <c r="EU15" s="279"/>
      <c r="EV15" s="279"/>
      <c r="EW15" s="279"/>
      <c r="EX15" s="279"/>
      <c r="EY15" s="279"/>
      <c r="EZ15" s="279"/>
      <c r="FA15" s="279"/>
      <c r="FB15" s="279"/>
      <c r="FC15" s="279"/>
      <c r="FD15" s="279"/>
      <c r="FE15" s="279"/>
      <c r="FF15" s="279"/>
      <c r="FG15" s="279"/>
      <c r="FH15" s="279"/>
      <c r="FI15" s="279"/>
      <c r="FJ15" s="279"/>
      <c r="FK15" s="279"/>
      <c r="FL15" s="279"/>
      <c r="FM15" s="279"/>
      <c r="FN15" s="279"/>
      <c r="FO15" s="279"/>
      <c r="FP15" s="279"/>
      <c r="FQ15" s="279"/>
      <c r="FR15" s="279"/>
      <c r="FS15" s="279"/>
      <c r="FT15" s="279"/>
      <c r="FU15" s="279"/>
      <c r="FV15" s="279"/>
      <c r="FW15" s="279"/>
      <c r="FX15" s="279"/>
      <c r="FY15" s="279"/>
      <c r="FZ15" s="279"/>
      <c r="GA15" s="279"/>
      <c r="GB15" s="279"/>
      <c r="GC15" s="279"/>
      <c r="GD15" s="279"/>
      <c r="GE15" s="279"/>
      <c r="GF15" s="279"/>
      <c r="GG15" s="279"/>
      <c r="GH15" s="279"/>
      <c r="GI15" s="279"/>
      <c r="GJ15" s="279"/>
      <c r="GK15" s="279"/>
      <c r="GL15" s="279"/>
      <c r="GM15" s="279"/>
      <c r="GN15" s="279"/>
      <c r="GO15" s="279"/>
      <c r="GP15" s="279"/>
      <c r="GQ15" s="279"/>
      <c r="GR15" s="279"/>
      <c r="GS15" s="279"/>
      <c r="GT15" s="279"/>
      <c r="GU15" s="279"/>
      <c r="GV15" s="279"/>
      <c r="GW15" s="279"/>
      <c r="GX15" s="279"/>
      <c r="GY15" s="279"/>
      <c r="GZ15" s="279"/>
      <c r="HA15" s="279"/>
      <c r="HB15" s="279"/>
      <c r="HC15" s="279"/>
      <c r="HD15" s="279"/>
      <c r="HE15" s="279"/>
      <c r="HF15" s="279"/>
      <c r="HG15" s="279"/>
      <c r="HH15" s="279"/>
      <c r="HI15" s="279"/>
      <c r="HJ15" s="279"/>
      <c r="HK15" s="279"/>
      <c r="HL15" s="279"/>
      <c r="HM15" s="279"/>
    </row>
    <row r="16" spans="1:221" s="280" customFormat="1" x14ac:dyDescent="0.25">
      <c r="A16" s="424"/>
      <c r="E16" s="279"/>
      <c r="F16" s="279"/>
      <c r="G16" s="279"/>
      <c r="H16" s="279"/>
      <c r="I16" s="279"/>
      <c r="J16" s="279"/>
      <c r="K16" s="279"/>
      <c r="L16" s="281"/>
      <c r="M16" s="281"/>
      <c r="N16" s="281"/>
      <c r="O16" s="281"/>
      <c r="P16" s="281"/>
      <c r="Q16" s="288"/>
      <c r="R16" s="288"/>
      <c r="S16" s="282"/>
      <c r="T16" s="282"/>
      <c r="U16" s="282"/>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c r="DT16" s="279"/>
      <c r="DU16" s="279"/>
      <c r="DV16" s="279"/>
      <c r="DW16" s="279"/>
      <c r="DX16" s="279"/>
      <c r="DY16" s="279"/>
      <c r="DZ16" s="279"/>
      <c r="EA16" s="279"/>
      <c r="EB16" s="279"/>
      <c r="EC16" s="279"/>
      <c r="ED16" s="279"/>
      <c r="EE16" s="279"/>
      <c r="EF16" s="279"/>
      <c r="EG16" s="279"/>
      <c r="EH16" s="279"/>
      <c r="EI16" s="279"/>
      <c r="EJ16" s="279"/>
      <c r="EK16" s="279"/>
      <c r="EL16" s="279"/>
      <c r="EM16" s="279"/>
      <c r="EN16" s="279"/>
      <c r="EO16" s="279"/>
      <c r="EP16" s="279"/>
      <c r="EQ16" s="279"/>
      <c r="ER16" s="279"/>
      <c r="ES16" s="279"/>
      <c r="ET16" s="279"/>
      <c r="EU16" s="279"/>
      <c r="EV16" s="279"/>
      <c r="EW16" s="279"/>
      <c r="EX16" s="279"/>
      <c r="EY16" s="279"/>
      <c r="EZ16" s="279"/>
      <c r="FA16" s="279"/>
      <c r="FB16" s="279"/>
      <c r="FC16" s="279"/>
      <c r="FD16" s="279"/>
      <c r="FE16" s="279"/>
      <c r="FF16" s="279"/>
      <c r="FG16" s="279"/>
      <c r="FH16" s="279"/>
      <c r="FI16" s="279"/>
      <c r="FJ16" s="279"/>
      <c r="FK16" s="279"/>
      <c r="FL16" s="279"/>
      <c r="FM16" s="279"/>
      <c r="FN16" s="279"/>
      <c r="FO16" s="279"/>
      <c r="FP16" s="279"/>
      <c r="FQ16" s="279"/>
      <c r="FR16" s="279"/>
      <c r="FS16" s="279"/>
      <c r="FT16" s="279"/>
      <c r="FU16" s="279"/>
      <c r="FV16" s="279"/>
      <c r="FW16" s="279"/>
      <c r="FX16" s="279"/>
      <c r="FY16" s="279"/>
      <c r="FZ16" s="279"/>
      <c r="GA16" s="279"/>
      <c r="GB16" s="279"/>
      <c r="GC16" s="279"/>
      <c r="GD16" s="279"/>
      <c r="GE16" s="279"/>
      <c r="GF16" s="279"/>
      <c r="GG16" s="279"/>
      <c r="GH16" s="279"/>
      <c r="GI16" s="279"/>
      <c r="GJ16" s="279"/>
      <c r="GK16" s="279"/>
      <c r="GL16" s="279"/>
      <c r="GM16" s="279"/>
      <c r="GN16" s="279"/>
      <c r="GO16" s="279"/>
      <c r="GP16" s="279"/>
      <c r="GQ16" s="279"/>
      <c r="GR16" s="279"/>
      <c r="GS16" s="279"/>
      <c r="GT16" s="279"/>
      <c r="GU16" s="279"/>
      <c r="GV16" s="279"/>
      <c r="GW16" s="279"/>
      <c r="GX16" s="279"/>
      <c r="GY16" s="279"/>
      <c r="GZ16" s="279"/>
      <c r="HA16" s="279"/>
      <c r="HB16" s="279"/>
      <c r="HC16" s="279"/>
      <c r="HD16" s="279"/>
      <c r="HE16" s="279"/>
      <c r="HF16" s="279"/>
      <c r="HG16" s="279"/>
      <c r="HH16" s="279"/>
      <c r="HI16" s="279"/>
      <c r="HJ16" s="279"/>
      <c r="HK16" s="279"/>
      <c r="HL16" s="279"/>
      <c r="HM16" s="279"/>
    </row>
    <row r="17" spans="1:221" s="280" customFormat="1" x14ac:dyDescent="0.25">
      <c r="A17" s="424"/>
      <c r="E17" s="279"/>
      <c r="F17" s="279"/>
      <c r="G17" s="279"/>
      <c r="H17" s="279"/>
      <c r="I17" s="279"/>
      <c r="J17" s="279"/>
      <c r="K17" s="279"/>
      <c r="L17" s="281"/>
      <c r="M17" s="281"/>
      <c r="N17" s="281"/>
      <c r="O17" s="281"/>
      <c r="P17" s="281"/>
      <c r="Q17" s="288"/>
      <c r="R17" s="288"/>
      <c r="S17" s="282"/>
      <c r="T17" s="282"/>
      <c r="U17" s="282"/>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c r="DP17" s="279"/>
      <c r="DQ17" s="279"/>
      <c r="DR17" s="279"/>
      <c r="DS17" s="279"/>
      <c r="DT17" s="279"/>
      <c r="DU17" s="279"/>
      <c r="DV17" s="279"/>
      <c r="DW17" s="279"/>
      <c r="DX17" s="279"/>
      <c r="DY17" s="279"/>
      <c r="DZ17" s="279"/>
      <c r="EA17" s="279"/>
      <c r="EB17" s="279"/>
      <c r="EC17" s="279"/>
      <c r="ED17" s="279"/>
      <c r="EE17" s="279"/>
      <c r="EF17" s="279"/>
      <c r="EG17" s="279"/>
      <c r="EH17" s="279"/>
      <c r="EI17" s="279"/>
      <c r="EJ17" s="279"/>
      <c r="EK17" s="279"/>
      <c r="EL17" s="279"/>
      <c r="EM17" s="279"/>
      <c r="EN17" s="279"/>
      <c r="EO17" s="279"/>
      <c r="EP17" s="279"/>
      <c r="EQ17" s="279"/>
      <c r="ER17" s="279"/>
      <c r="ES17" s="279"/>
      <c r="ET17" s="279"/>
      <c r="EU17" s="279"/>
      <c r="EV17" s="279"/>
      <c r="EW17" s="279"/>
      <c r="EX17" s="279"/>
      <c r="EY17" s="279"/>
      <c r="EZ17" s="279"/>
      <c r="FA17" s="279"/>
      <c r="FB17" s="279"/>
      <c r="FC17" s="279"/>
      <c r="FD17" s="279"/>
      <c r="FE17" s="279"/>
      <c r="FF17" s="279"/>
      <c r="FG17" s="279"/>
      <c r="FH17" s="279"/>
      <c r="FI17" s="279"/>
      <c r="FJ17" s="279"/>
      <c r="FK17" s="279"/>
      <c r="FL17" s="279"/>
      <c r="FM17" s="279"/>
      <c r="FN17" s="279"/>
      <c r="FO17" s="279"/>
      <c r="FP17" s="279"/>
      <c r="FQ17" s="279"/>
      <c r="FR17" s="279"/>
      <c r="FS17" s="279"/>
      <c r="FT17" s="279"/>
      <c r="FU17" s="279"/>
      <c r="FV17" s="279"/>
      <c r="FW17" s="279"/>
      <c r="FX17" s="279"/>
      <c r="FY17" s="279"/>
      <c r="FZ17" s="279"/>
      <c r="GA17" s="279"/>
      <c r="GB17" s="279"/>
      <c r="GC17" s="279"/>
      <c r="GD17" s="279"/>
      <c r="GE17" s="279"/>
      <c r="GF17" s="279"/>
      <c r="GG17" s="279"/>
      <c r="GH17" s="279"/>
      <c r="GI17" s="279"/>
      <c r="GJ17" s="279"/>
      <c r="GK17" s="279"/>
      <c r="GL17" s="279"/>
      <c r="GM17" s="279"/>
      <c r="GN17" s="279"/>
      <c r="GO17" s="279"/>
      <c r="GP17" s="279"/>
      <c r="GQ17" s="279"/>
      <c r="GR17" s="279"/>
      <c r="GS17" s="279"/>
      <c r="GT17" s="279"/>
      <c r="GU17" s="279"/>
      <c r="GV17" s="279"/>
      <c r="GW17" s="279"/>
      <c r="GX17" s="279"/>
      <c r="GY17" s="279"/>
      <c r="GZ17" s="279"/>
      <c r="HA17" s="279"/>
      <c r="HB17" s="279"/>
      <c r="HC17" s="279"/>
      <c r="HD17" s="279"/>
      <c r="HE17" s="279"/>
      <c r="HF17" s="279"/>
      <c r="HG17" s="279"/>
      <c r="HH17" s="279"/>
      <c r="HI17" s="279"/>
      <c r="HJ17" s="279"/>
      <c r="HK17" s="279"/>
      <c r="HL17" s="279"/>
      <c r="HM17" s="279"/>
    </row>
    <row r="18" spans="1:221" s="280" customFormat="1" x14ac:dyDescent="0.25">
      <c r="A18" s="424"/>
      <c r="E18" s="279"/>
      <c r="F18" s="279"/>
      <c r="G18" s="279"/>
      <c r="H18" s="279"/>
      <c r="I18" s="279"/>
      <c r="J18" s="279"/>
      <c r="K18" s="279"/>
      <c r="L18" s="281"/>
      <c r="M18" s="281"/>
      <c r="N18" s="281"/>
      <c r="O18" s="281"/>
      <c r="P18" s="281"/>
      <c r="Q18" s="288"/>
      <c r="R18" s="288"/>
      <c r="S18" s="282"/>
      <c r="T18" s="282"/>
      <c r="U18" s="282"/>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c r="GD18" s="279"/>
      <c r="GE18" s="279"/>
      <c r="GF18" s="279"/>
      <c r="GG18" s="279"/>
      <c r="GH18" s="279"/>
      <c r="GI18" s="279"/>
      <c r="GJ18" s="279"/>
      <c r="GK18" s="279"/>
      <c r="GL18" s="279"/>
      <c r="GM18" s="279"/>
      <c r="GN18" s="279"/>
      <c r="GO18" s="279"/>
      <c r="GP18" s="279"/>
      <c r="GQ18" s="279"/>
      <c r="GR18" s="279"/>
      <c r="GS18" s="279"/>
      <c r="GT18" s="279"/>
      <c r="GU18" s="279"/>
      <c r="GV18" s="279"/>
      <c r="GW18" s="279"/>
      <c r="GX18" s="279"/>
      <c r="GY18" s="279"/>
      <c r="GZ18" s="279"/>
      <c r="HA18" s="279"/>
      <c r="HB18" s="279"/>
      <c r="HC18" s="279"/>
      <c r="HD18" s="279"/>
      <c r="HE18" s="279"/>
      <c r="HF18" s="279"/>
      <c r="HG18" s="279"/>
      <c r="HH18" s="279"/>
      <c r="HI18" s="279"/>
      <c r="HJ18" s="279"/>
      <c r="HK18" s="279"/>
      <c r="HL18" s="279"/>
      <c r="HM18" s="279"/>
    </row>
    <row r="19" spans="1:221" s="280" customFormat="1" x14ac:dyDescent="0.25">
      <c r="A19" s="424"/>
      <c r="E19" s="279"/>
      <c r="F19" s="279"/>
      <c r="G19" s="279"/>
      <c r="H19" s="279"/>
      <c r="I19" s="279"/>
      <c r="J19" s="279"/>
      <c r="K19" s="279"/>
      <c r="L19" s="281"/>
      <c r="M19" s="281"/>
      <c r="N19" s="281"/>
      <c r="O19" s="281"/>
      <c r="P19" s="281"/>
      <c r="Q19" s="288"/>
      <c r="R19" s="288"/>
      <c r="S19" s="282"/>
      <c r="T19" s="282"/>
      <c r="U19" s="282"/>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79"/>
      <c r="DA19" s="279"/>
      <c r="DB19" s="279"/>
      <c r="DC19" s="279"/>
      <c r="DD19" s="279"/>
      <c r="DE19" s="279"/>
      <c r="DF19" s="279"/>
      <c r="DG19" s="279"/>
      <c r="DH19" s="279"/>
      <c r="DI19" s="279"/>
      <c r="DJ19" s="279"/>
      <c r="DK19" s="279"/>
      <c r="DL19" s="279"/>
      <c r="DM19" s="279"/>
      <c r="DN19" s="279"/>
      <c r="DO19" s="279"/>
      <c r="DP19" s="279"/>
      <c r="DQ19" s="279"/>
      <c r="DR19" s="279"/>
      <c r="DS19" s="279"/>
      <c r="DT19" s="279"/>
      <c r="DU19" s="279"/>
      <c r="DV19" s="279"/>
      <c r="DW19" s="279"/>
      <c r="DX19" s="279"/>
      <c r="DY19" s="279"/>
      <c r="DZ19" s="279"/>
      <c r="EA19" s="279"/>
      <c r="EB19" s="279"/>
      <c r="EC19" s="279"/>
      <c r="ED19" s="279"/>
      <c r="EE19" s="279"/>
      <c r="EF19" s="279"/>
      <c r="EG19" s="279"/>
      <c r="EH19" s="279"/>
      <c r="EI19" s="279"/>
      <c r="EJ19" s="279"/>
      <c r="EK19" s="279"/>
      <c r="EL19" s="279"/>
      <c r="EM19" s="279"/>
      <c r="EN19" s="279"/>
      <c r="EO19" s="279"/>
      <c r="EP19" s="279"/>
      <c r="EQ19" s="279"/>
      <c r="ER19" s="279"/>
      <c r="ES19" s="279"/>
      <c r="ET19" s="279"/>
      <c r="EU19" s="279"/>
      <c r="EV19" s="279"/>
      <c r="EW19" s="279"/>
      <c r="EX19" s="279"/>
      <c r="EY19" s="279"/>
      <c r="EZ19" s="279"/>
      <c r="FA19" s="279"/>
      <c r="FB19" s="279"/>
      <c r="FC19" s="279"/>
      <c r="FD19" s="279"/>
      <c r="FE19" s="279"/>
      <c r="FF19" s="279"/>
      <c r="FG19" s="279"/>
      <c r="FH19" s="279"/>
      <c r="FI19" s="279"/>
      <c r="FJ19" s="279"/>
      <c r="FK19" s="279"/>
      <c r="FL19" s="279"/>
      <c r="FM19" s="279"/>
      <c r="FN19" s="279"/>
      <c r="FO19" s="279"/>
      <c r="FP19" s="279"/>
      <c r="FQ19" s="279"/>
      <c r="FR19" s="279"/>
      <c r="FS19" s="279"/>
      <c r="FT19" s="279"/>
      <c r="FU19" s="279"/>
      <c r="FV19" s="279"/>
      <c r="FW19" s="279"/>
      <c r="FX19" s="279"/>
      <c r="FY19" s="279"/>
      <c r="FZ19" s="279"/>
      <c r="GA19" s="279"/>
      <c r="GB19" s="279"/>
      <c r="GC19" s="279"/>
      <c r="GD19" s="279"/>
      <c r="GE19" s="279"/>
      <c r="GF19" s="279"/>
      <c r="GG19" s="279"/>
      <c r="GH19" s="279"/>
      <c r="GI19" s="279"/>
      <c r="GJ19" s="279"/>
      <c r="GK19" s="279"/>
      <c r="GL19" s="279"/>
      <c r="GM19" s="279"/>
      <c r="GN19" s="279"/>
      <c r="GO19" s="279"/>
      <c r="GP19" s="279"/>
      <c r="GQ19" s="279"/>
      <c r="GR19" s="279"/>
      <c r="GS19" s="279"/>
      <c r="GT19" s="279"/>
      <c r="GU19" s="279"/>
      <c r="GV19" s="279"/>
      <c r="GW19" s="279"/>
      <c r="GX19" s="279"/>
      <c r="GY19" s="279"/>
      <c r="GZ19" s="279"/>
      <c r="HA19" s="279"/>
      <c r="HB19" s="279"/>
      <c r="HC19" s="279"/>
      <c r="HD19" s="279"/>
      <c r="HE19" s="279"/>
      <c r="HF19" s="279"/>
      <c r="HG19" s="279"/>
      <c r="HH19" s="279"/>
      <c r="HI19" s="279"/>
      <c r="HJ19" s="279"/>
      <c r="HK19" s="279"/>
      <c r="HL19" s="279"/>
      <c r="HM19" s="279"/>
    </row>
    <row r="20" spans="1:221" s="280" customFormat="1" x14ac:dyDescent="0.25">
      <c r="A20" s="424"/>
      <c r="E20" s="279"/>
      <c r="F20" s="279"/>
      <c r="G20" s="279"/>
      <c r="H20" s="279"/>
      <c r="I20" s="279"/>
      <c r="J20" s="279"/>
      <c r="K20" s="279"/>
      <c r="L20" s="281"/>
      <c r="M20" s="281"/>
      <c r="N20" s="281"/>
      <c r="O20" s="281"/>
      <c r="P20" s="281"/>
      <c r="Q20" s="288"/>
      <c r="R20" s="288"/>
      <c r="S20" s="282"/>
      <c r="T20" s="282"/>
      <c r="U20" s="282"/>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79"/>
      <c r="DA20" s="279"/>
      <c r="DB20" s="279"/>
      <c r="DC20" s="279"/>
      <c r="DD20" s="279"/>
      <c r="DE20" s="279"/>
      <c r="DF20" s="279"/>
      <c r="DG20" s="279"/>
      <c r="DH20" s="279"/>
      <c r="DI20" s="279"/>
      <c r="DJ20" s="279"/>
      <c r="DK20" s="279"/>
      <c r="DL20" s="279"/>
      <c r="DM20" s="279"/>
      <c r="DN20" s="279"/>
      <c r="DO20" s="279"/>
      <c r="DP20" s="279"/>
      <c r="DQ20" s="279"/>
      <c r="DR20" s="279"/>
      <c r="DS20" s="279"/>
      <c r="DT20" s="279"/>
      <c r="DU20" s="279"/>
      <c r="DV20" s="279"/>
      <c r="DW20" s="279"/>
      <c r="DX20" s="279"/>
      <c r="DY20" s="279"/>
      <c r="DZ20" s="279"/>
      <c r="EA20" s="279"/>
      <c r="EB20" s="279"/>
      <c r="EC20" s="279"/>
      <c r="ED20" s="279"/>
      <c r="EE20" s="279"/>
      <c r="EF20" s="279"/>
      <c r="EG20" s="279"/>
      <c r="EH20" s="279"/>
      <c r="EI20" s="279"/>
      <c r="EJ20" s="279"/>
      <c r="EK20" s="279"/>
      <c r="EL20" s="279"/>
      <c r="EM20" s="279"/>
      <c r="EN20" s="279"/>
      <c r="EO20" s="279"/>
      <c r="EP20" s="279"/>
      <c r="EQ20" s="279"/>
      <c r="ER20" s="279"/>
      <c r="ES20" s="279"/>
      <c r="ET20" s="279"/>
      <c r="EU20" s="279"/>
      <c r="EV20" s="279"/>
      <c r="EW20" s="279"/>
      <c r="EX20" s="279"/>
      <c r="EY20" s="279"/>
      <c r="EZ20" s="279"/>
      <c r="FA20" s="279"/>
      <c r="FB20" s="279"/>
      <c r="FC20" s="279"/>
      <c r="FD20" s="279"/>
      <c r="FE20" s="279"/>
      <c r="FF20" s="279"/>
      <c r="FG20" s="279"/>
      <c r="FH20" s="279"/>
      <c r="FI20" s="279"/>
      <c r="FJ20" s="279"/>
      <c r="FK20" s="279"/>
      <c r="FL20" s="279"/>
      <c r="FM20" s="279"/>
      <c r="FN20" s="279"/>
      <c r="FO20" s="279"/>
      <c r="FP20" s="279"/>
      <c r="FQ20" s="279"/>
      <c r="FR20" s="279"/>
      <c r="FS20" s="279"/>
      <c r="FT20" s="279"/>
      <c r="FU20" s="279"/>
      <c r="FV20" s="279"/>
      <c r="FW20" s="279"/>
      <c r="FX20" s="279"/>
      <c r="FY20" s="279"/>
      <c r="FZ20" s="279"/>
      <c r="GA20" s="279"/>
      <c r="GB20" s="279"/>
      <c r="GC20" s="279"/>
      <c r="GD20" s="279"/>
      <c r="GE20" s="279"/>
      <c r="GF20" s="279"/>
      <c r="GG20" s="279"/>
      <c r="GH20" s="279"/>
      <c r="GI20" s="279"/>
      <c r="GJ20" s="279"/>
      <c r="GK20" s="279"/>
      <c r="GL20" s="279"/>
      <c r="GM20" s="279"/>
      <c r="GN20" s="279"/>
      <c r="GO20" s="279"/>
      <c r="GP20" s="279"/>
      <c r="GQ20" s="279"/>
      <c r="GR20" s="279"/>
      <c r="GS20" s="279"/>
      <c r="GT20" s="279"/>
      <c r="GU20" s="279"/>
      <c r="GV20" s="279"/>
      <c r="GW20" s="279"/>
      <c r="GX20" s="279"/>
      <c r="GY20" s="279"/>
      <c r="GZ20" s="279"/>
      <c r="HA20" s="279"/>
      <c r="HB20" s="279"/>
      <c r="HC20" s="279"/>
      <c r="HD20" s="279"/>
      <c r="HE20" s="279"/>
      <c r="HF20" s="279"/>
      <c r="HG20" s="279"/>
      <c r="HH20" s="279"/>
      <c r="HI20" s="279"/>
      <c r="HJ20" s="279"/>
      <c r="HK20" s="279"/>
      <c r="HL20" s="279"/>
      <c r="HM20" s="279"/>
    </row>
    <row r="21" spans="1:221" s="280" customFormat="1" x14ac:dyDescent="0.25">
      <c r="A21" s="424"/>
      <c r="E21" s="279"/>
      <c r="F21" s="279"/>
      <c r="G21" s="279"/>
      <c r="H21" s="279"/>
      <c r="I21" s="279"/>
      <c r="J21" s="279"/>
      <c r="K21" s="279"/>
      <c r="L21" s="281"/>
      <c r="M21" s="281"/>
      <c r="N21" s="281"/>
      <c r="O21" s="281"/>
      <c r="P21" s="281"/>
      <c r="Q21" s="288"/>
      <c r="R21" s="288"/>
      <c r="S21" s="282"/>
      <c r="T21" s="282"/>
      <c r="U21" s="282"/>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79"/>
      <c r="DA21" s="279"/>
      <c r="DB21" s="279"/>
      <c r="DC21" s="279"/>
      <c r="DD21" s="279"/>
      <c r="DE21" s="279"/>
      <c r="DF21" s="279"/>
      <c r="DG21" s="279"/>
      <c r="DH21" s="279"/>
      <c r="DI21" s="279"/>
      <c r="DJ21" s="279"/>
      <c r="DK21" s="279"/>
      <c r="DL21" s="279"/>
      <c r="DM21" s="279"/>
      <c r="DN21" s="279"/>
      <c r="DO21" s="279"/>
      <c r="DP21" s="279"/>
      <c r="DQ21" s="279"/>
      <c r="DR21" s="279"/>
      <c r="DS21" s="279"/>
      <c r="DT21" s="279"/>
      <c r="DU21" s="279"/>
      <c r="DV21" s="279"/>
      <c r="DW21" s="279"/>
      <c r="DX21" s="279"/>
      <c r="DY21" s="279"/>
      <c r="DZ21" s="279"/>
      <c r="EA21" s="279"/>
      <c r="EB21" s="279"/>
      <c r="EC21" s="279"/>
      <c r="ED21" s="279"/>
      <c r="EE21" s="279"/>
      <c r="EF21" s="279"/>
      <c r="EG21" s="279"/>
      <c r="EH21" s="279"/>
      <c r="EI21" s="279"/>
      <c r="EJ21" s="279"/>
      <c r="EK21" s="279"/>
      <c r="EL21" s="279"/>
      <c r="EM21" s="279"/>
      <c r="EN21" s="279"/>
      <c r="EO21" s="279"/>
      <c r="EP21" s="279"/>
      <c r="EQ21" s="279"/>
      <c r="ER21" s="279"/>
      <c r="ES21" s="279"/>
      <c r="ET21" s="279"/>
      <c r="EU21" s="279"/>
      <c r="EV21" s="279"/>
      <c r="EW21" s="279"/>
      <c r="EX21" s="279"/>
      <c r="EY21" s="279"/>
      <c r="EZ21" s="279"/>
      <c r="FA21" s="279"/>
      <c r="FB21" s="279"/>
      <c r="FC21" s="279"/>
      <c r="FD21" s="279"/>
      <c r="FE21" s="279"/>
      <c r="FF21" s="279"/>
      <c r="FG21" s="279"/>
      <c r="FH21" s="279"/>
      <c r="FI21" s="279"/>
      <c r="FJ21" s="279"/>
      <c r="FK21" s="279"/>
      <c r="FL21" s="279"/>
      <c r="FM21" s="279"/>
      <c r="FN21" s="279"/>
      <c r="FO21" s="279"/>
      <c r="FP21" s="279"/>
      <c r="FQ21" s="279"/>
      <c r="FR21" s="279"/>
      <c r="FS21" s="279"/>
      <c r="FT21" s="279"/>
      <c r="FU21" s="279"/>
      <c r="FV21" s="279"/>
      <c r="FW21" s="279"/>
      <c r="FX21" s="279"/>
      <c r="FY21" s="279"/>
      <c r="FZ21" s="279"/>
      <c r="GA21" s="279"/>
      <c r="GB21" s="279"/>
      <c r="GC21" s="279"/>
      <c r="GD21" s="279"/>
      <c r="GE21" s="279"/>
      <c r="GF21" s="279"/>
      <c r="GG21" s="279"/>
      <c r="GH21" s="279"/>
      <c r="GI21" s="279"/>
      <c r="GJ21" s="279"/>
      <c r="GK21" s="279"/>
      <c r="GL21" s="279"/>
      <c r="GM21" s="279"/>
      <c r="GN21" s="279"/>
      <c r="GO21" s="279"/>
      <c r="GP21" s="279"/>
      <c r="GQ21" s="279"/>
      <c r="GR21" s="279"/>
      <c r="GS21" s="279"/>
      <c r="GT21" s="279"/>
      <c r="GU21" s="279"/>
      <c r="GV21" s="279"/>
      <c r="GW21" s="279"/>
      <c r="GX21" s="279"/>
      <c r="GY21" s="279"/>
      <c r="GZ21" s="279"/>
      <c r="HA21" s="279"/>
      <c r="HB21" s="279"/>
      <c r="HC21" s="279"/>
      <c r="HD21" s="279"/>
      <c r="HE21" s="279"/>
      <c r="HF21" s="279"/>
      <c r="HG21" s="279"/>
      <c r="HH21" s="279"/>
      <c r="HI21" s="279"/>
      <c r="HJ21" s="279"/>
      <c r="HK21" s="279"/>
      <c r="HL21" s="279"/>
      <c r="HM21" s="279"/>
    </row>
    <row r="22" spans="1:221" s="280" customFormat="1" x14ac:dyDescent="0.25">
      <c r="A22" s="424"/>
      <c r="E22" s="279"/>
      <c r="F22" s="279"/>
      <c r="G22" s="279"/>
      <c r="H22" s="279"/>
      <c r="I22" s="279"/>
      <c r="J22" s="279"/>
      <c r="K22" s="279"/>
      <c r="L22" s="281"/>
      <c r="M22" s="281"/>
      <c r="N22" s="281"/>
      <c r="O22" s="281"/>
      <c r="P22" s="281"/>
      <c r="Q22" s="288"/>
      <c r="R22" s="288"/>
      <c r="S22" s="282"/>
      <c r="T22" s="282"/>
      <c r="U22" s="282"/>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79"/>
      <c r="DA22" s="279"/>
      <c r="DB22" s="279"/>
      <c r="DC22" s="279"/>
      <c r="DD22" s="279"/>
      <c r="DE22" s="279"/>
      <c r="DF22" s="279"/>
      <c r="DG22" s="279"/>
      <c r="DH22" s="279"/>
      <c r="DI22" s="279"/>
      <c r="DJ22" s="279"/>
      <c r="DK22" s="279"/>
      <c r="DL22" s="279"/>
      <c r="DM22" s="279"/>
      <c r="DN22" s="279"/>
      <c r="DO22" s="279"/>
      <c r="DP22" s="279"/>
      <c r="DQ22" s="279"/>
      <c r="DR22" s="279"/>
      <c r="DS22" s="279"/>
      <c r="DT22" s="279"/>
      <c r="DU22" s="279"/>
      <c r="DV22" s="279"/>
      <c r="DW22" s="279"/>
      <c r="DX22" s="279"/>
      <c r="DY22" s="279"/>
      <c r="DZ22" s="279"/>
      <c r="EA22" s="279"/>
      <c r="EB22" s="279"/>
      <c r="EC22" s="279"/>
      <c r="ED22" s="279"/>
      <c r="EE22" s="279"/>
      <c r="EF22" s="279"/>
      <c r="EG22" s="279"/>
      <c r="EH22" s="279"/>
      <c r="EI22" s="279"/>
      <c r="EJ22" s="279"/>
      <c r="EK22" s="279"/>
      <c r="EL22" s="279"/>
      <c r="EM22" s="279"/>
      <c r="EN22" s="279"/>
      <c r="EO22" s="279"/>
      <c r="EP22" s="279"/>
      <c r="EQ22" s="279"/>
      <c r="ER22" s="279"/>
      <c r="ES22" s="279"/>
      <c r="ET22" s="279"/>
      <c r="EU22" s="279"/>
      <c r="EV22" s="279"/>
      <c r="EW22" s="279"/>
      <c r="EX22" s="279"/>
      <c r="EY22" s="279"/>
      <c r="EZ22" s="279"/>
      <c r="FA22" s="279"/>
      <c r="FB22" s="279"/>
      <c r="FC22" s="279"/>
      <c r="FD22" s="279"/>
      <c r="FE22" s="279"/>
      <c r="FF22" s="279"/>
      <c r="FG22" s="279"/>
      <c r="FH22" s="279"/>
      <c r="FI22" s="279"/>
      <c r="FJ22" s="279"/>
      <c r="FK22" s="279"/>
      <c r="FL22" s="279"/>
      <c r="FM22" s="279"/>
      <c r="FN22" s="279"/>
      <c r="FO22" s="279"/>
      <c r="FP22" s="279"/>
      <c r="FQ22" s="279"/>
      <c r="FR22" s="279"/>
      <c r="FS22" s="279"/>
      <c r="FT22" s="279"/>
      <c r="FU22" s="279"/>
      <c r="FV22" s="279"/>
      <c r="FW22" s="279"/>
      <c r="FX22" s="279"/>
      <c r="FY22" s="279"/>
      <c r="FZ22" s="279"/>
      <c r="GA22" s="279"/>
      <c r="GB22" s="279"/>
      <c r="GC22" s="279"/>
      <c r="GD22" s="279"/>
      <c r="GE22" s="279"/>
      <c r="GF22" s="279"/>
      <c r="GG22" s="279"/>
      <c r="GH22" s="279"/>
      <c r="GI22" s="279"/>
      <c r="GJ22" s="279"/>
      <c r="GK22" s="279"/>
      <c r="GL22" s="279"/>
      <c r="GM22" s="279"/>
      <c r="GN22" s="279"/>
      <c r="GO22" s="279"/>
      <c r="GP22" s="279"/>
      <c r="GQ22" s="279"/>
      <c r="GR22" s="279"/>
      <c r="GS22" s="279"/>
      <c r="GT22" s="279"/>
      <c r="GU22" s="279"/>
      <c r="GV22" s="279"/>
      <c r="GW22" s="279"/>
      <c r="GX22" s="279"/>
      <c r="GY22" s="279"/>
      <c r="GZ22" s="279"/>
      <c r="HA22" s="279"/>
      <c r="HB22" s="279"/>
      <c r="HC22" s="279"/>
      <c r="HD22" s="279"/>
      <c r="HE22" s="279"/>
      <c r="HF22" s="279"/>
      <c r="HG22" s="279"/>
      <c r="HH22" s="279"/>
      <c r="HI22" s="279"/>
      <c r="HJ22" s="279"/>
      <c r="HK22" s="279"/>
      <c r="HL22" s="279"/>
      <c r="HM22" s="279"/>
    </row>
    <row r="23" spans="1:221" s="280" customFormat="1" x14ac:dyDescent="0.25">
      <c r="A23" s="424"/>
      <c r="E23" s="279"/>
      <c r="F23" s="279"/>
      <c r="G23" s="279"/>
      <c r="H23" s="279"/>
      <c r="I23" s="279"/>
      <c r="J23" s="279"/>
      <c r="K23" s="279"/>
      <c r="L23" s="281"/>
      <c r="M23" s="281"/>
      <c r="N23" s="281"/>
      <c r="O23" s="281"/>
      <c r="P23" s="281"/>
      <c r="Q23" s="288"/>
      <c r="R23" s="288"/>
      <c r="S23" s="282"/>
      <c r="T23" s="282"/>
      <c r="U23" s="282"/>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79"/>
      <c r="DA23" s="279"/>
      <c r="DB23" s="279"/>
      <c r="DC23" s="279"/>
      <c r="DD23" s="279"/>
      <c r="DE23" s="279"/>
      <c r="DF23" s="279"/>
      <c r="DG23" s="279"/>
      <c r="DH23" s="279"/>
      <c r="DI23" s="279"/>
      <c r="DJ23" s="279"/>
      <c r="DK23" s="279"/>
      <c r="DL23" s="279"/>
      <c r="DM23" s="279"/>
      <c r="DN23" s="279"/>
      <c r="DO23" s="279"/>
      <c r="DP23" s="279"/>
      <c r="DQ23" s="279"/>
      <c r="DR23" s="279"/>
      <c r="DS23" s="279"/>
      <c r="DT23" s="279"/>
      <c r="DU23" s="279"/>
      <c r="DV23" s="279"/>
      <c r="DW23" s="279"/>
      <c r="DX23" s="279"/>
      <c r="DY23" s="279"/>
      <c r="DZ23" s="279"/>
      <c r="EA23" s="279"/>
      <c r="EB23" s="279"/>
      <c r="EC23" s="279"/>
      <c r="ED23" s="279"/>
      <c r="EE23" s="279"/>
      <c r="EF23" s="279"/>
      <c r="EG23" s="279"/>
      <c r="EH23" s="279"/>
      <c r="EI23" s="279"/>
      <c r="EJ23" s="279"/>
      <c r="EK23" s="279"/>
      <c r="EL23" s="279"/>
      <c r="EM23" s="279"/>
      <c r="EN23" s="279"/>
      <c r="EO23" s="279"/>
      <c r="EP23" s="279"/>
      <c r="EQ23" s="279"/>
      <c r="ER23" s="279"/>
      <c r="ES23" s="279"/>
      <c r="ET23" s="279"/>
      <c r="EU23" s="279"/>
      <c r="EV23" s="279"/>
      <c r="EW23" s="279"/>
      <c r="EX23" s="279"/>
      <c r="EY23" s="279"/>
      <c r="EZ23" s="279"/>
      <c r="FA23" s="279"/>
      <c r="FB23" s="279"/>
      <c r="FC23" s="279"/>
      <c r="FD23" s="279"/>
      <c r="FE23" s="279"/>
      <c r="FF23" s="279"/>
      <c r="FG23" s="279"/>
      <c r="FH23" s="279"/>
      <c r="FI23" s="279"/>
      <c r="FJ23" s="279"/>
      <c r="FK23" s="279"/>
      <c r="FL23" s="279"/>
      <c r="FM23" s="279"/>
      <c r="FN23" s="279"/>
      <c r="FO23" s="279"/>
      <c r="FP23" s="279"/>
      <c r="FQ23" s="279"/>
      <c r="FR23" s="279"/>
      <c r="FS23" s="279"/>
      <c r="FT23" s="279"/>
      <c r="FU23" s="279"/>
      <c r="FV23" s="279"/>
      <c r="FW23" s="279"/>
      <c r="FX23" s="279"/>
      <c r="FY23" s="279"/>
      <c r="FZ23" s="279"/>
      <c r="GA23" s="279"/>
      <c r="GB23" s="279"/>
      <c r="GC23" s="279"/>
      <c r="GD23" s="279"/>
      <c r="GE23" s="279"/>
      <c r="GF23" s="279"/>
      <c r="GG23" s="279"/>
      <c r="GH23" s="279"/>
      <c r="GI23" s="279"/>
      <c r="GJ23" s="279"/>
      <c r="GK23" s="279"/>
      <c r="GL23" s="279"/>
      <c r="GM23" s="279"/>
      <c r="GN23" s="279"/>
      <c r="GO23" s="279"/>
      <c r="GP23" s="279"/>
      <c r="GQ23" s="279"/>
      <c r="GR23" s="279"/>
      <c r="GS23" s="279"/>
      <c r="GT23" s="279"/>
      <c r="GU23" s="279"/>
      <c r="GV23" s="279"/>
      <c r="GW23" s="279"/>
      <c r="GX23" s="279"/>
      <c r="GY23" s="279"/>
      <c r="GZ23" s="279"/>
      <c r="HA23" s="279"/>
      <c r="HB23" s="279"/>
      <c r="HC23" s="279"/>
      <c r="HD23" s="279"/>
      <c r="HE23" s="279"/>
      <c r="HF23" s="279"/>
      <c r="HG23" s="279"/>
      <c r="HH23" s="279"/>
      <c r="HI23" s="279"/>
      <c r="HJ23" s="279"/>
      <c r="HK23" s="279"/>
      <c r="HL23" s="279"/>
      <c r="HM23" s="279"/>
    </row>
    <row r="24" spans="1:221" s="280" customFormat="1" x14ac:dyDescent="0.25">
      <c r="A24" s="424"/>
      <c r="E24" s="279"/>
      <c r="F24" s="279"/>
      <c r="G24" s="279"/>
      <c r="H24" s="279"/>
      <c r="I24" s="279"/>
      <c r="J24" s="279"/>
      <c r="K24" s="279"/>
      <c r="L24" s="281"/>
      <c r="M24" s="281"/>
      <c r="N24" s="281"/>
      <c r="O24" s="281"/>
      <c r="P24" s="281"/>
      <c r="Q24" s="288"/>
      <c r="R24" s="288"/>
      <c r="S24" s="282"/>
      <c r="T24" s="282"/>
      <c r="U24" s="282"/>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c r="DL24" s="279"/>
      <c r="DM24" s="279"/>
      <c r="DN24" s="279"/>
      <c r="DO24" s="279"/>
      <c r="DP24" s="279"/>
      <c r="DQ24" s="279"/>
      <c r="DR24" s="279"/>
      <c r="DS24" s="279"/>
      <c r="DT24" s="279"/>
      <c r="DU24" s="279"/>
      <c r="DV24" s="279"/>
      <c r="DW24" s="279"/>
      <c r="DX24" s="279"/>
      <c r="DY24" s="279"/>
      <c r="DZ24" s="279"/>
      <c r="EA24" s="279"/>
      <c r="EB24" s="279"/>
      <c r="EC24" s="279"/>
      <c r="ED24" s="279"/>
      <c r="EE24" s="279"/>
      <c r="EF24" s="279"/>
      <c r="EG24" s="279"/>
      <c r="EH24" s="279"/>
      <c r="EI24" s="279"/>
      <c r="EJ24" s="279"/>
      <c r="EK24" s="279"/>
      <c r="EL24" s="279"/>
      <c r="EM24" s="279"/>
      <c r="EN24" s="279"/>
      <c r="EO24" s="279"/>
      <c r="EP24" s="279"/>
      <c r="EQ24" s="279"/>
      <c r="ER24" s="279"/>
      <c r="ES24" s="279"/>
      <c r="ET24" s="279"/>
      <c r="EU24" s="279"/>
      <c r="EV24" s="279"/>
      <c r="EW24" s="279"/>
      <c r="EX24" s="279"/>
      <c r="EY24" s="279"/>
      <c r="EZ24" s="279"/>
      <c r="FA24" s="279"/>
      <c r="FB24" s="279"/>
      <c r="FC24" s="279"/>
      <c r="FD24" s="279"/>
      <c r="FE24" s="279"/>
      <c r="FF24" s="279"/>
      <c r="FG24" s="279"/>
      <c r="FH24" s="279"/>
      <c r="FI24" s="279"/>
      <c r="FJ24" s="279"/>
      <c r="FK24" s="279"/>
      <c r="FL24" s="279"/>
      <c r="FM24" s="279"/>
      <c r="FN24" s="279"/>
      <c r="FO24" s="279"/>
      <c r="FP24" s="279"/>
      <c r="FQ24" s="279"/>
      <c r="FR24" s="279"/>
      <c r="FS24" s="279"/>
      <c r="FT24" s="279"/>
      <c r="FU24" s="279"/>
      <c r="FV24" s="279"/>
      <c r="FW24" s="279"/>
      <c r="FX24" s="279"/>
      <c r="FY24" s="279"/>
      <c r="FZ24" s="279"/>
      <c r="GA24" s="279"/>
      <c r="GB24" s="279"/>
      <c r="GC24" s="279"/>
      <c r="GD24" s="279"/>
      <c r="GE24" s="279"/>
      <c r="GF24" s="279"/>
      <c r="GG24" s="279"/>
      <c r="GH24" s="279"/>
      <c r="GI24" s="279"/>
      <c r="GJ24" s="279"/>
      <c r="GK24" s="279"/>
      <c r="GL24" s="279"/>
      <c r="GM24" s="279"/>
      <c r="GN24" s="279"/>
      <c r="GO24" s="279"/>
      <c r="GP24" s="279"/>
      <c r="GQ24" s="279"/>
      <c r="GR24" s="279"/>
      <c r="GS24" s="279"/>
      <c r="GT24" s="279"/>
      <c r="GU24" s="279"/>
      <c r="GV24" s="279"/>
      <c r="GW24" s="279"/>
      <c r="GX24" s="279"/>
      <c r="GY24" s="279"/>
      <c r="GZ24" s="279"/>
      <c r="HA24" s="279"/>
      <c r="HB24" s="279"/>
      <c r="HC24" s="279"/>
      <c r="HD24" s="279"/>
      <c r="HE24" s="279"/>
      <c r="HF24" s="279"/>
      <c r="HG24" s="279"/>
      <c r="HH24" s="279"/>
      <c r="HI24" s="279"/>
      <c r="HJ24" s="279"/>
      <c r="HK24" s="279"/>
      <c r="HL24" s="279"/>
      <c r="HM24" s="279"/>
    </row>
    <row r="25" spans="1:221" s="280" customFormat="1" x14ac:dyDescent="0.25">
      <c r="A25" s="424"/>
      <c r="E25" s="279"/>
      <c r="F25" s="279"/>
      <c r="G25" s="279"/>
      <c r="H25" s="279"/>
      <c r="I25" s="279"/>
      <c r="J25" s="279"/>
      <c r="K25" s="279"/>
      <c r="L25" s="281"/>
      <c r="M25" s="281"/>
      <c r="N25" s="281"/>
      <c r="O25" s="281"/>
      <c r="P25" s="281"/>
      <c r="Q25" s="288"/>
      <c r="R25" s="288"/>
      <c r="S25" s="282"/>
      <c r="T25" s="282"/>
      <c r="U25" s="282"/>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c r="DL25" s="279"/>
      <c r="DM25" s="279"/>
      <c r="DN25" s="279"/>
      <c r="DO25" s="279"/>
      <c r="DP25" s="279"/>
      <c r="DQ25" s="279"/>
      <c r="DR25" s="279"/>
      <c r="DS25" s="279"/>
      <c r="DT25" s="279"/>
      <c r="DU25" s="279"/>
      <c r="DV25" s="279"/>
      <c r="DW25" s="279"/>
      <c r="DX25" s="279"/>
      <c r="DY25" s="279"/>
      <c r="DZ25" s="279"/>
      <c r="EA25" s="279"/>
      <c r="EB25" s="279"/>
      <c r="EC25" s="279"/>
      <c r="ED25" s="279"/>
      <c r="EE25" s="279"/>
      <c r="EF25" s="279"/>
      <c r="EG25" s="279"/>
      <c r="EH25" s="279"/>
      <c r="EI25" s="279"/>
      <c r="EJ25" s="279"/>
      <c r="EK25" s="279"/>
      <c r="EL25" s="279"/>
      <c r="EM25" s="279"/>
      <c r="EN25" s="279"/>
      <c r="EO25" s="279"/>
      <c r="EP25" s="279"/>
      <c r="EQ25" s="279"/>
      <c r="ER25" s="279"/>
      <c r="ES25" s="279"/>
      <c r="ET25" s="279"/>
      <c r="EU25" s="279"/>
      <c r="EV25" s="279"/>
      <c r="EW25" s="279"/>
      <c r="EX25" s="279"/>
      <c r="EY25" s="279"/>
      <c r="EZ25" s="279"/>
      <c r="FA25" s="279"/>
      <c r="FB25" s="279"/>
      <c r="FC25" s="279"/>
      <c r="FD25" s="279"/>
      <c r="FE25" s="279"/>
      <c r="FF25" s="279"/>
      <c r="FG25" s="279"/>
      <c r="FH25" s="279"/>
      <c r="FI25" s="279"/>
      <c r="FJ25" s="279"/>
      <c r="FK25" s="279"/>
      <c r="FL25" s="279"/>
      <c r="FM25" s="279"/>
      <c r="FN25" s="279"/>
      <c r="FO25" s="279"/>
      <c r="FP25" s="279"/>
      <c r="FQ25" s="279"/>
      <c r="FR25" s="279"/>
      <c r="FS25" s="279"/>
      <c r="FT25" s="279"/>
      <c r="FU25" s="279"/>
      <c r="FV25" s="279"/>
      <c r="FW25" s="279"/>
      <c r="FX25" s="279"/>
      <c r="FY25" s="279"/>
      <c r="FZ25" s="279"/>
      <c r="GA25" s="279"/>
      <c r="GB25" s="279"/>
      <c r="GC25" s="279"/>
      <c r="GD25" s="279"/>
      <c r="GE25" s="279"/>
      <c r="GF25" s="279"/>
      <c r="GG25" s="279"/>
      <c r="GH25" s="279"/>
      <c r="GI25" s="279"/>
      <c r="GJ25" s="279"/>
      <c r="GK25" s="279"/>
      <c r="GL25" s="279"/>
      <c r="GM25" s="279"/>
      <c r="GN25" s="279"/>
      <c r="GO25" s="279"/>
      <c r="GP25" s="279"/>
      <c r="GQ25" s="279"/>
      <c r="GR25" s="279"/>
      <c r="GS25" s="279"/>
      <c r="GT25" s="279"/>
      <c r="GU25" s="279"/>
      <c r="GV25" s="279"/>
      <c r="GW25" s="279"/>
      <c r="GX25" s="279"/>
      <c r="GY25" s="279"/>
      <c r="GZ25" s="279"/>
      <c r="HA25" s="279"/>
      <c r="HB25" s="279"/>
      <c r="HC25" s="279"/>
      <c r="HD25" s="279"/>
      <c r="HE25" s="279"/>
      <c r="HF25" s="279"/>
      <c r="HG25" s="279"/>
      <c r="HH25" s="279"/>
      <c r="HI25" s="279"/>
      <c r="HJ25" s="279"/>
      <c r="HK25" s="279"/>
      <c r="HL25" s="279"/>
      <c r="HM25" s="279"/>
    </row>
    <row r="26" spans="1:221" s="280" customFormat="1" x14ac:dyDescent="0.25">
      <c r="A26" s="424"/>
      <c r="E26" s="279"/>
      <c r="F26" s="279"/>
      <c r="G26" s="279"/>
      <c r="H26" s="279"/>
      <c r="I26" s="279"/>
      <c r="J26" s="279"/>
      <c r="K26" s="279"/>
      <c r="L26" s="281"/>
      <c r="M26" s="281"/>
      <c r="N26" s="281"/>
      <c r="O26" s="281"/>
      <c r="P26" s="281"/>
      <c r="Q26" s="288"/>
      <c r="R26" s="288"/>
      <c r="S26" s="282"/>
      <c r="T26" s="282"/>
      <c r="U26" s="282"/>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79"/>
      <c r="DA26" s="279"/>
      <c r="DB26" s="279"/>
      <c r="DC26" s="279"/>
      <c r="DD26" s="279"/>
      <c r="DE26" s="279"/>
      <c r="DF26" s="279"/>
      <c r="DG26" s="279"/>
      <c r="DH26" s="279"/>
      <c r="DI26" s="279"/>
      <c r="DJ26" s="279"/>
      <c r="DK26" s="279"/>
      <c r="DL26" s="279"/>
      <c r="DM26" s="279"/>
      <c r="DN26" s="279"/>
      <c r="DO26" s="279"/>
      <c r="DP26" s="279"/>
      <c r="DQ26" s="279"/>
      <c r="DR26" s="279"/>
      <c r="DS26" s="279"/>
      <c r="DT26" s="279"/>
      <c r="DU26" s="279"/>
      <c r="DV26" s="279"/>
      <c r="DW26" s="279"/>
      <c r="DX26" s="279"/>
      <c r="DY26" s="279"/>
      <c r="DZ26" s="279"/>
      <c r="EA26" s="279"/>
      <c r="EB26" s="279"/>
      <c r="EC26" s="279"/>
      <c r="ED26" s="279"/>
      <c r="EE26" s="279"/>
      <c r="EF26" s="279"/>
      <c r="EG26" s="279"/>
      <c r="EH26" s="279"/>
      <c r="EI26" s="279"/>
      <c r="EJ26" s="279"/>
      <c r="EK26" s="279"/>
      <c r="EL26" s="279"/>
      <c r="EM26" s="279"/>
      <c r="EN26" s="279"/>
      <c r="EO26" s="279"/>
      <c r="EP26" s="279"/>
      <c r="EQ26" s="279"/>
      <c r="ER26" s="279"/>
      <c r="ES26" s="279"/>
      <c r="ET26" s="279"/>
      <c r="EU26" s="279"/>
      <c r="EV26" s="279"/>
      <c r="EW26" s="279"/>
      <c r="EX26" s="279"/>
      <c r="EY26" s="279"/>
      <c r="EZ26" s="279"/>
      <c r="FA26" s="279"/>
      <c r="FB26" s="279"/>
      <c r="FC26" s="279"/>
      <c r="FD26" s="279"/>
      <c r="FE26" s="279"/>
      <c r="FF26" s="279"/>
      <c r="FG26" s="279"/>
      <c r="FH26" s="279"/>
      <c r="FI26" s="279"/>
      <c r="FJ26" s="279"/>
      <c r="FK26" s="279"/>
      <c r="FL26" s="279"/>
      <c r="FM26" s="279"/>
      <c r="FN26" s="279"/>
      <c r="FO26" s="279"/>
      <c r="FP26" s="279"/>
      <c r="FQ26" s="279"/>
      <c r="FR26" s="279"/>
      <c r="FS26" s="279"/>
      <c r="FT26" s="279"/>
      <c r="FU26" s="279"/>
      <c r="FV26" s="279"/>
      <c r="FW26" s="279"/>
      <c r="FX26" s="279"/>
      <c r="FY26" s="279"/>
      <c r="FZ26" s="279"/>
      <c r="GA26" s="279"/>
      <c r="GB26" s="279"/>
      <c r="GC26" s="279"/>
      <c r="GD26" s="279"/>
      <c r="GE26" s="279"/>
      <c r="GF26" s="279"/>
      <c r="GG26" s="279"/>
      <c r="GH26" s="279"/>
      <c r="GI26" s="279"/>
      <c r="GJ26" s="279"/>
      <c r="GK26" s="279"/>
      <c r="GL26" s="279"/>
      <c r="GM26" s="279"/>
      <c r="GN26" s="279"/>
      <c r="GO26" s="279"/>
      <c r="GP26" s="279"/>
      <c r="GQ26" s="279"/>
      <c r="GR26" s="279"/>
      <c r="GS26" s="279"/>
      <c r="GT26" s="279"/>
      <c r="GU26" s="279"/>
      <c r="GV26" s="279"/>
      <c r="GW26" s="279"/>
      <c r="GX26" s="279"/>
      <c r="GY26" s="279"/>
      <c r="GZ26" s="279"/>
      <c r="HA26" s="279"/>
      <c r="HB26" s="279"/>
      <c r="HC26" s="279"/>
      <c r="HD26" s="279"/>
      <c r="HE26" s="279"/>
      <c r="HF26" s="279"/>
      <c r="HG26" s="279"/>
      <c r="HH26" s="279"/>
      <c r="HI26" s="279"/>
      <c r="HJ26" s="279"/>
      <c r="HK26" s="279"/>
      <c r="HL26" s="279"/>
      <c r="HM26" s="279"/>
    </row>
    <row r="27" spans="1:221" s="280" customFormat="1" x14ac:dyDescent="0.25">
      <c r="A27" s="424"/>
      <c r="E27" s="279"/>
      <c r="F27" s="279"/>
      <c r="G27" s="279"/>
      <c r="H27" s="279"/>
      <c r="I27" s="279"/>
      <c r="J27" s="279"/>
      <c r="K27" s="279"/>
      <c r="L27" s="281"/>
      <c r="M27" s="281"/>
      <c r="N27" s="281"/>
      <c r="O27" s="281"/>
      <c r="P27" s="281"/>
      <c r="Q27" s="288"/>
      <c r="R27" s="288"/>
      <c r="S27" s="282"/>
      <c r="T27" s="282"/>
      <c r="U27" s="282"/>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79"/>
      <c r="DA27" s="279"/>
      <c r="DB27" s="279"/>
      <c r="DC27" s="279"/>
      <c r="DD27" s="279"/>
      <c r="DE27" s="279"/>
      <c r="DF27" s="279"/>
      <c r="DG27" s="279"/>
      <c r="DH27" s="279"/>
      <c r="DI27" s="279"/>
      <c r="DJ27" s="279"/>
      <c r="DK27" s="279"/>
      <c r="DL27" s="279"/>
      <c r="DM27" s="279"/>
      <c r="DN27" s="279"/>
      <c r="DO27" s="279"/>
      <c r="DP27" s="279"/>
      <c r="DQ27" s="279"/>
      <c r="DR27" s="279"/>
      <c r="DS27" s="279"/>
      <c r="DT27" s="279"/>
      <c r="DU27" s="279"/>
      <c r="DV27" s="279"/>
      <c r="DW27" s="279"/>
      <c r="DX27" s="279"/>
      <c r="DY27" s="279"/>
      <c r="DZ27" s="279"/>
      <c r="EA27" s="279"/>
      <c r="EB27" s="279"/>
      <c r="EC27" s="279"/>
      <c r="ED27" s="279"/>
      <c r="EE27" s="279"/>
      <c r="EF27" s="279"/>
      <c r="EG27" s="279"/>
      <c r="EH27" s="279"/>
      <c r="EI27" s="279"/>
      <c r="EJ27" s="279"/>
      <c r="EK27" s="279"/>
      <c r="EL27" s="279"/>
      <c r="EM27" s="279"/>
      <c r="EN27" s="279"/>
      <c r="EO27" s="279"/>
      <c r="EP27" s="279"/>
      <c r="EQ27" s="279"/>
      <c r="ER27" s="279"/>
      <c r="ES27" s="279"/>
      <c r="ET27" s="279"/>
      <c r="EU27" s="279"/>
      <c r="EV27" s="279"/>
      <c r="EW27" s="279"/>
      <c r="EX27" s="279"/>
      <c r="EY27" s="279"/>
      <c r="EZ27" s="279"/>
      <c r="FA27" s="279"/>
      <c r="FB27" s="279"/>
      <c r="FC27" s="279"/>
      <c r="FD27" s="279"/>
      <c r="FE27" s="279"/>
      <c r="FF27" s="279"/>
      <c r="FG27" s="279"/>
      <c r="FH27" s="279"/>
      <c r="FI27" s="279"/>
      <c r="FJ27" s="279"/>
      <c r="FK27" s="279"/>
      <c r="FL27" s="279"/>
      <c r="FM27" s="279"/>
      <c r="FN27" s="279"/>
      <c r="FO27" s="279"/>
      <c r="FP27" s="279"/>
      <c r="FQ27" s="279"/>
      <c r="FR27" s="279"/>
      <c r="FS27" s="279"/>
      <c r="FT27" s="279"/>
      <c r="FU27" s="279"/>
      <c r="FV27" s="279"/>
      <c r="FW27" s="279"/>
      <c r="FX27" s="279"/>
      <c r="FY27" s="279"/>
      <c r="FZ27" s="279"/>
      <c r="GA27" s="279"/>
      <c r="GB27" s="279"/>
      <c r="GC27" s="279"/>
      <c r="GD27" s="279"/>
      <c r="GE27" s="279"/>
      <c r="GF27" s="279"/>
      <c r="GG27" s="279"/>
      <c r="GH27" s="279"/>
      <c r="GI27" s="279"/>
      <c r="GJ27" s="279"/>
      <c r="GK27" s="279"/>
      <c r="GL27" s="279"/>
      <c r="GM27" s="279"/>
      <c r="GN27" s="279"/>
      <c r="GO27" s="279"/>
      <c r="GP27" s="279"/>
      <c r="GQ27" s="279"/>
      <c r="GR27" s="279"/>
      <c r="GS27" s="279"/>
      <c r="GT27" s="279"/>
      <c r="GU27" s="279"/>
      <c r="GV27" s="279"/>
      <c r="GW27" s="279"/>
      <c r="GX27" s="279"/>
      <c r="GY27" s="279"/>
      <c r="GZ27" s="279"/>
      <c r="HA27" s="279"/>
      <c r="HB27" s="279"/>
      <c r="HC27" s="279"/>
      <c r="HD27" s="279"/>
      <c r="HE27" s="279"/>
      <c r="HF27" s="279"/>
      <c r="HG27" s="279"/>
      <c r="HH27" s="279"/>
      <c r="HI27" s="279"/>
      <c r="HJ27" s="279"/>
      <c r="HK27" s="279"/>
      <c r="HL27" s="279"/>
      <c r="HM27" s="279"/>
    </row>
    <row r="28" spans="1:221" s="280" customFormat="1" x14ac:dyDescent="0.25">
      <c r="A28" s="424"/>
      <c r="E28" s="279"/>
      <c r="F28" s="279"/>
      <c r="G28" s="279"/>
      <c r="H28" s="279"/>
      <c r="I28" s="279"/>
      <c r="J28" s="279"/>
      <c r="K28" s="279"/>
      <c r="L28" s="281"/>
      <c r="M28" s="281"/>
      <c r="N28" s="281"/>
      <c r="O28" s="281"/>
      <c r="P28" s="281"/>
      <c r="Q28" s="288"/>
      <c r="R28" s="288"/>
      <c r="S28" s="282"/>
      <c r="T28" s="282"/>
      <c r="U28" s="282"/>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c r="DL28" s="279"/>
      <c r="DM28" s="279"/>
      <c r="DN28" s="279"/>
      <c r="DO28" s="279"/>
      <c r="DP28" s="279"/>
      <c r="DQ28" s="279"/>
      <c r="DR28" s="279"/>
      <c r="DS28" s="279"/>
      <c r="DT28" s="279"/>
      <c r="DU28" s="279"/>
      <c r="DV28" s="279"/>
      <c r="DW28" s="279"/>
      <c r="DX28" s="279"/>
      <c r="DY28" s="279"/>
      <c r="DZ28" s="279"/>
      <c r="EA28" s="279"/>
      <c r="EB28" s="279"/>
      <c r="EC28" s="279"/>
      <c r="ED28" s="279"/>
      <c r="EE28" s="279"/>
      <c r="EF28" s="279"/>
      <c r="EG28" s="279"/>
      <c r="EH28" s="279"/>
      <c r="EI28" s="279"/>
      <c r="EJ28" s="279"/>
      <c r="EK28" s="279"/>
      <c r="EL28" s="279"/>
      <c r="EM28" s="279"/>
      <c r="EN28" s="279"/>
      <c r="EO28" s="279"/>
      <c r="EP28" s="279"/>
      <c r="EQ28" s="279"/>
      <c r="ER28" s="279"/>
      <c r="ES28" s="279"/>
      <c r="ET28" s="279"/>
      <c r="EU28" s="279"/>
      <c r="EV28" s="279"/>
      <c r="EW28" s="279"/>
      <c r="EX28" s="279"/>
      <c r="EY28" s="279"/>
      <c r="EZ28" s="279"/>
      <c r="FA28" s="279"/>
      <c r="FB28" s="279"/>
      <c r="FC28" s="279"/>
      <c r="FD28" s="279"/>
      <c r="FE28" s="279"/>
      <c r="FF28" s="279"/>
      <c r="FG28" s="279"/>
      <c r="FH28" s="279"/>
      <c r="FI28" s="279"/>
      <c r="FJ28" s="279"/>
      <c r="FK28" s="279"/>
      <c r="FL28" s="279"/>
      <c r="FM28" s="279"/>
      <c r="FN28" s="279"/>
      <c r="FO28" s="279"/>
      <c r="FP28" s="279"/>
      <c r="FQ28" s="279"/>
      <c r="FR28" s="279"/>
      <c r="FS28" s="279"/>
      <c r="FT28" s="279"/>
      <c r="FU28" s="279"/>
      <c r="FV28" s="279"/>
      <c r="FW28" s="279"/>
      <c r="FX28" s="279"/>
      <c r="FY28" s="279"/>
      <c r="FZ28" s="279"/>
      <c r="GA28" s="279"/>
      <c r="GB28" s="279"/>
      <c r="GC28" s="279"/>
      <c r="GD28" s="279"/>
      <c r="GE28" s="279"/>
      <c r="GF28" s="279"/>
      <c r="GG28" s="279"/>
      <c r="GH28" s="279"/>
      <c r="GI28" s="279"/>
      <c r="GJ28" s="279"/>
      <c r="GK28" s="279"/>
      <c r="GL28" s="279"/>
      <c r="GM28" s="279"/>
      <c r="GN28" s="279"/>
      <c r="GO28" s="279"/>
      <c r="GP28" s="279"/>
      <c r="GQ28" s="279"/>
      <c r="GR28" s="279"/>
      <c r="GS28" s="279"/>
      <c r="GT28" s="279"/>
      <c r="GU28" s="279"/>
      <c r="GV28" s="279"/>
      <c r="GW28" s="279"/>
      <c r="GX28" s="279"/>
      <c r="GY28" s="279"/>
      <c r="GZ28" s="279"/>
      <c r="HA28" s="279"/>
      <c r="HB28" s="279"/>
      <c r="HC28" s="279"/>
      <c r="HD28" s="279"/>
      <c r="HE28" s="279"/>
      <c r="HF28" s="279"/>
      <c r="HG28" s="279"/>
      <c r="HH28" s="279"/>
      <c r="HI28" s="279"/>
      <c r="HJ28" s="279"/>
      <c r="HK28" s="279"/>
      <c r="HL28" s="279"/>
      <c r="HM28" s="279"/>
    </row>
    <row r="29" spans="1:221" s="280" customFormat="1" x14ac:dyDescent="0.25">
      <c r="A29" s="424"/>
      <c r="E29" s="279"/>
      <c r="F29" s="279"/>
      <c r="G29" s="279"/>
      <c r="H29" s="279"/>
      <c r="I29" s="279"/>
      <c r="J29" s="279"/>
      <c r="K29" s="279"/>
      <c r="L29" s="281"/>
      <c r="M29" s="281"/>
      <c r="N29" s="281"/>
      <c r="O29" s="281"/>
      <c r="P29" s="281"/>
      <c r="Q29" s="288"/>
      <c r="R29" s="288"/>
      <c r="S29" s="282"/>
      <c r="T29" s="282"/>
      <c r="U29" s="282"/>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c r="DL29" s="279"/>
      <c r="DM29" s="279"/>
      <c r="DN29" s="279"/>
      <c r="DO29" s="279"/>
      <c r="DP29" s="279"/>
      <c r="DQ29" s="279"/>
      <c r="DR29" s="279"/>
      <c r="DS29" s="279"/>
      <c r="DT29" s="279"/>
      <c r="DU29" s="279"/>
      <c r="DV29" s="279"/>
      <c r="DW29" s="279"/>
      <c r="DX29" s="279"/>
      <c r="DY29" s="279"/>
      <c r="DZ29" s="279"/>
      <c r="EA29" s="279"/>
      <c r="EB29" s="279"/>
      <c r="EC29" s="279"/>
      <c r="ED29" s="279"/>
      <c r="EE29" s="279"/>
      <c r="EF29" s="279"/>
      <c r="EG29" s="279"/>
      <c r="EH29" s="279"/>
      <c r="EI29" s="279"/>
      <c r="EJ29" s="279"/>
      <c r="EK29" s="279"/>
      <c r="EL29" s="279"/>
      <c r="EM29" s="279"/>
      <c r="EN29" s="279"/>
      <c r="EO29" s="279"/>
      <c r="EP29" s="279"/>
      <c r="EQ29" s="279"/>
      <c r="ER29" s="279"/>
      <c r="ES29" s="279"/>
      <c r="ET29" s="279"/>
      <c r="EU29" s="279"/>
      <c r="EV29" s="279"/>
      <c r="EW29" s="279"/>
      <c r="EX29" s="279"/>
      <c r="EY29" s="279"/>
      <c r="EZ29" s="279"/>
      <c r="FA29" s="279"/>
      <c r="FB29" s="279"/>
      <c r="FC29" s="279"/>
      <c r="FD29" s="279"/>
      <c r="FE29" s="279"/>
      <c r="FF29" s="279"/>
      <c r="FG29" s="279"/>
      <c r="FH29" s="279"/>
      <c r="FI29" s="279"/>
      <c r="FJ29" s="279"/>
      <c r="FK29" s="279"/>
      <c r="FL29" s="279"/>
      <c r="FM29" s="279"/>
      <c r="FN29" s="279"/>
      <c r="FO29" s="279"/>
      <c r="FP29" s="279"/>
      <c r="FQ29" s="279"/>
      <c r="FR29" s="279"/>
      <c r="FS29" s="279"/>
      <c r="FT29" s="279"/>
      <c r="FU29" s="279"/>
      <c r="FV29" s="279"/>
      <c r="FW29" s="279"/>
      <c r="FX29" s="279"/>
      <c r="FY29" s="279"/>
      <c r="FZ29" s="279"/>
      <c r="GA29" s="279"/>
      <c r="GB29" s="279"/>
      <c r="GC29" s="279"/>
      <c r="GD29" s="279"/>
      <c r="GE29" s="279"/>
      <c r="GF29" s="279"/>
      <c r="GG29" s="279"/>
      <c r="GH29" s="279"/>
      <c r="GI29" s="279"/>
      <c r="GJ29" s="279"/>
      <c r="GK29" s="279"/>
      <c r="GL29" s="279"/>
      <c r="GM29" s="279"/>
      <c r="GN29" s="279"/>
      <c r="GO29" s="279"/>
      <c r="GP29" s="279"/>
      <c r="GQ29" s="279"/>
      <c r="GR29" s="279"/>
      <c r="GS29" s="279"/>
      <c r="GT29" s="279"/>
      <c r="GU29" s="279"/>
      <c r="GV29" s="279"/>
      <c r="GW29" s="279"/>
      <c r="GX29" s="279"/>
      <c r="GY29" s="279"/>
      <c r="GZ29" s="279"/>
      <c r="HA29" s="279"/>
      <c r="HB29" s="279"/>
      <c r="HC29" s="279"/>
      <c r="HD29" s="279"/>
      <c r="HE29" s="279"/>
      <c r="HF29" s="279"/>
      <c r="HG29" s="279"/>
      <c r="HH29" s="279"/>
      <c r="HI29" s="279"/>
      <c r="HJ29" s="279"/>
      <c r="HK29" s="279"/>
      <c r="HL29" s="279"/>
      <c r="HM29" s="279"/>
    </row>
    <row r="30" spans="1:221" s="280" customFormat="1" x14ac:dyDescent="0.25">
      <c r="A30" s="424"/>
      <c r="E30" s="279"/>
      <c r="F30" s="279"/>
      <c r="G30" s="279"/>
      <c r="H30" s="279"/>
      <c r="I30" s="279"/>
      <c r="J30" s="279"/>
      <c r="K30" s="279"/>
      <c r="L30" s="281"/>
      <c r="M30" s="281"/>
      <c r="N30" s="281"/>
      <c r="O30" s="281"/>
      <c r="P30" s="281"/>
      <c r="Q30" s="288"/>
      <c r="R30" s="288"/>
      <c r="S30" s="282"/>
      <c r="T30" s="282"/>
      <c r="U30" s="282"/>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79"/>
      <c r="EB30" s="279"/>
      <c r="EC30" s="279"/>
      <c r="ED30" s="279"/>
      <c r="EE30" s="279"/>
      <c r="EF30" s="279"/>
      <c r="EG30" s="279"/>
      <c r="EH30" s="279"/>
      <c r="EI30" s="279"/>
      <c r="EJ30" s="279"/>
      <c r="EK30" s="279"/>
      <c r="EL30" s="279"/>
      <c r="EM30" s="279"/>
      <c r="EN30" s="279"/>
      <c r="EO30" s="279"/>
      <c r="EP30" s="279"/>
      <c r="EQ30" s="279"/>
      <c r="ER30" s="279"/>
      <c r="ES30" s="279"/>
      <c r="ET30" s="279"/>
      <c r="EU30" s="279"/>
      <c r="EV30" s="279"/>
      <c r="EW30" s="279"/>
      <c r="EX30" s="279"/>
      <c r="EY30" s="279"/>
      <c r="EZ30" s="279"/>
      <c r="FA30" s="279"/>
      <c r="FB30" s="279"/>
      <c r="FC30" s="279"/>
      <c r="FD30" s="279"/>
      <c r="FE30" s="279"/>
      <c r="FF30" s="279"/>
      <c r="FG30" s="279"/>
      <c r="FH30" s="279"/>
      <c r="FI30" s="279"/>
      <c r="FJ30" s="279"/>
      <c r="FK30" s="279"/>
      <c r="FL30" s="279"/>
      <c r="FM30" s="279"/>
      <c r="FN30" s="279"/>
      <c r="FO30" s="279"/>
      <c r="FP30" s="279"/>
      <c r="FQ30" s="279"/>
      <c r="FR30" s="279"/>
      <c r="FS30" s="279"/>
      <c r="FT30" s="279"/>
      <c r="FU30" s="279"/>
      <c r="FV30" s="279"/>
      <c r="FW30" s="279"/>
      <c r="FX30" s="279"/>
      <c r="FY30" s="279"/>
      <c r="FZ30" s="279"/>
      <c r="GA30" s="279"/>
      <c r="GB30" s="279"/>
      <c r="GC30" s="279"/>
      <c r="GD30" s="279"/>
      <c r="GE30" s="279"/>
      <c r="GF30" s="279"/>
      <c r="GG30" s="279"/>
      <c r="GH30" s="279"/>
      <c r="GI30" s="279"/>
      <c r="GJ30" s="279"/>
      <c r="GK30" s="279"/>
      <c r="GL30" s="279"/>
      <c r="GM30" s="279"/>
      <c r="GN30" s="279"/>
      <c r="GO30" s="279"/>
      <c r="GP30" s="279"/>
      <c r="GQ30" s="279"/>
      <c r="GR30" s="279"/>
      <c r="GS30" s="279"/>
      <c r="GT30" s="279"/>
      <c r="GU30" s="279"/>
      <c r="GV30" s="279"/>
      <c r="GW30" s="279"/>
      <c r="GX30" s="279"/>
      <c r="GY30" s="279"/>
      <c r="GZ30" s="279"/>
      <c r="HA30" s="279"/>
      <c r="HB30" s="279"/>
      <c r="HC30" s="279"/>
      <c r="HD30" s="279"/>
      <c r="HE30" s="279"/>
      <c r="HF30" s="279"/>
      <c r="HG30" s="279"/>
      <c r="HH30" s="279"/>
      <c r="HI30" s="279"/>
      <c r="HJ30" s="279"/>
      <c r="HK30" s="279"/>
      <c r="HL30" s="279"/>
      <c r="HM30" s="279"/>
    </row>
    <row r="31" spans="1:221" s="280" customFormat="1" x14ac:dyDescent="0.25">
      <c r="A31" s="424"/>
      <c r="E31" s="279"/>
      <c r="F31" s="279"/>
      <c r="G31" s="279"/>
      <c r="H31" s="279"/>
      <c r="I31" s="279"/>
      <c r="J31" s="279"/>
      <c r="K31" s="279"/>
      <c r="L31" s="281"/>
      <c r="M31" s="281"/>
      <c r="N31" s="281"/>
      <c r="O31" s="281"/>
      <c r="P31" s="281"/>
      <c r="Q31" s="288"/>
      <c r="R31" s="288"/>
      <c r="S31" s="282"/>
      <c r="T31" s="282"/>
      <c r="U31" s="282"/>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79"/>
      <c r="DA31" s="279"/>
      <c r="DB31" s="279"/>
      <c r="DC31" s="279"/>
      <c r="DD31" s="279"/>
      <c r="DE31" s="279"/>
      <c r="DF31" s="279"/>
      <c r="DG31" s="279"/>
      <c r="DH31" s="279"/>
      <c r="DI31" s="279"/>
      <c r="DJ31" s="279"/>
      <c r="DK31" s="279"/>
      <c r="DL31" s="279"/>
      <c r="DM31" s="279"/>
      <c r="DN31" s="279"/>
      <c r="DO31" s="279"/>
      <c r="DP31" s="279"/>
      <c r="DQ31" s="279"/>
      <c r="DR31" s="279"/>
      <c r="DS31" s="279"/>
      <c r="DT31" s="279"/>
      <c r="DU31" s="279"/>
      <c r="DV31" s="279"/>
      <c r="DW31" s="279"/>
      <c r="DX31" s="279"/>
      <c r="DY31" s="279"/>
      <c r="DZ31" s="279"/>
      <c r="EA31" s="279"/>
      <c r="EB31" s="279"/>
      <c r="EC31" s="279"/>
      <c r="ED31" s="279"/>
      <c r="EE31" s="279"/>
      <c r="EF31" s="279"/>
      <c r="EG31" s="279"/>
      <c r="EH31" s="279"/>
      <c r="EI31" s="279"/>
      <c r="EJ31" s="279"/>
      <c r="EK31" s="279"/>
      <c r="EL31" s="279"/>
      <c r="EM31" s="279"/>
      <c r="EN31" s="279"/>
      <c r="EO31" s="279"/>
      <c r="EP31" s="279"/>
      <c r="EQ31" s="279"/>
      <c r="ER31" s="279"/>
      <c r="ES31" s="279"/>
      <c r="ET31" s="279"/>
      <c r="EU31" s="279"/>
      <c r="EV31" s="279"/>
      <c r="EW31" s="279"/>
      <c r="EX31" s="279"/>
      <c r="EY31" s="279"/>
      <c r="EZ31" s="279"/>
      <c r="FA31" s="279"/>
      <c r="FB31" s="279"/>
      <c r="FC31" s="279"/>
      <c r="FD31" s="279"/>
      <c r="FE31" s="279"/>
      <c r="FF31" s="279"/>
      <c r="FG31" s="279"/>
      <c r="FH31" s="279"/>
      <c r="FI31" s="279"/>
      <c r="FJ31" s="279"/>
      <c r="FK31" s="279"/>
      <c r="FL31" s="279"/>
      <c r="FM31" s="279"/>
      <c r="FN31" s="279"/>
      <c r="FO31" s="279"/>
      <c r="FP31" s="279"/>
      <c r="FQ31" s="279"/>
      <c r="FR31" s="279"/>
      <c r="FS31" s="279"/>
      <c r="FT31" s="279"/>
      <c r="FU31" s="279"/>
      <c r="FV31" s="279"/>
      <c r="FW31" s="279"/>
      <c r="FX31" s="279"/>
      <c r="FY31" s="279"/>
      <c r="FZ31" s="279"/>
      <c r="GA31" s="279"/>
      <c r="GB31" s="279"/>
      <c r="GC31" s="279"/>
      <c r="GD31" s="279"/>
      <c r="GE31" s="279"/>
      <c r="GF31" s="279"/>
      <c r="GG31" s="279"/>
      <c r="GH31" s="279"/>
      <c r="GI31" s="279"/>
      <c r="GJ31" s="279"/>
      <c r="GK31" s="279"/>
      <c r="GL31" s="279"/>
      <c r="GM31" s="279"/>
      <c r="GN31" s="279"/>
      <c r="GO31" s="279"/>
      <c r="GP31" s="279"/>
      <c r="GQ31" s="279"/>
      <c r="GR31" s="279"/>
      <c r="GS31" s="279"/>
      <c r="GT31" s="279"/>
      <c r="GU31" s="279"/>
      <c r="GV31" s="279"/>
      <c r="GW31" s="279"/>
      <c r="GX31" s="279"/>
      <c r="GY31" s="279"/>
      <c r="GZ31" s="279"/>
      <c r="HA31" s="279"/>
      <c r="HB31" s="279"/>
      <c r="HC31" s="279"/>
      <c r="HD31" s="279"/>
      <c r="HE31" s="279"/>
      <c r="HF31" s="279"/>
      <c r="HG31" s="279"/>
      <c r="HH31" s="279"/>
      <c r="HI31" s="279"/>
      <c r="HJ31" s="279"/>
      <c r="HK31" s="279"/>
      <c r="HL31" s="279"/>
      <c r="HM31" s="279"/>
    </row>
    <row r="32" spans="1:221" s="280" customFormat="1" x14ac:dyDescent="0.25">
      <c r="A32" s="424"/>
      <c r="E32" s="279"/>
      <c r="F32" s="279"/>
      <c r="G32" s="279"/>
      <c r="H32" s="279"/>
      <c r="I32" s="279"/>
      <c r="J32" s="279"/>
      <c r="K32" s="279"/>
      <c r="L32" s="281"/>
      <c r="M32" s="281"/>
      <c r="N32" s="281"/>
      <c r="O32" s="281"/>
      <c r="P32" s="281"/>
      <c r="Q32" s="288"/>
      <c r="R32" s="288"/>
      <c r="S32" s="282"/>
      <c r="T32" s="282"/>
      <c r="U32" s="282"/>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79"/>
      <c r="EB32" s="279"/>
      <c r="EC32" s="279"/>
      <c r="ED32" s="279"/>
      <c r="EE32" s="279"/>
      <c r="EF32" s="279"/>
      <c r="EG32" s="279"/>
      <c r="EH32" s="279"/>
      <c r="EI32" s="279"/>
      <c r="EJ32" s="279"/>
      <c r="EK32" s="279"/>
      <c r="EL32" s="279"/>
      <c r="EM32" s="279"/>
      <c r="EN32" s="279"/>
      <c r="EO32" s="279"/>
      <c r="EP32" s="279"/>
      <c r="EQ32" s="279"/>
      <c r="ER32" s="279"/>
      <c r="ES32" s="279"/>
      <c r="ET32" s="279"/>
      <c r="EU32" s="279"/>
      <c r="EV32" s="279"/>
      <c r="EW32" s="279"/>
      <c r="EX32" s="279"/>
      <c r="EY32" s="279"/>
      <c r="EZ32" s="279"/>
      <c r="FA32" s="279"/>
      <c r="FB32" s="279"/>
      <c r="FC32" s="279"/>
      <c r="FD32" s="279"/>
      <c r="FE32" s="279"/>
      <c r="FF32" s="279"/>
      <c r="FG32" s="279"/>
      <c r="FH32" s="279"/>
      <c r="FI32" s="279"/>
      <c r="FJ32" s="279"/>
      <c r="FK32" s="279"/>
      <c r="FL32" s="279"/>
      <c r="FM32" s="279"/>
      <c r="FN32" s="279"/>
      <c r="FO32" s="279"/>
      <c r="FP32" s="279"/>
      <c r="FQ32" s="279"/>
      <c r="FR32" s="279"/>
      <c r="FS32" s="279"/>
      <c r="FT32" s="279"/>
      <c r="FU32" s="279"/>
      <c r="FV32" s="279"/>
      <c r="FW32" s="279"/>
      <c r="FX32" s="279"/>
      <c r="FY32" s="279"/>
      <c r="FZ32" s="279"/>
      <c r="GA32" s="279"/>
      <c r="GB32" s="279"/>
      <c r="GC32" s="279"/>
      <c r="GD32" s="279"/>
      <c r="GE32" s="279"/>
      <c r="GF32" s="279"/>
      <c r="GG32" s="279"/>
      <c r="GH32" s="279"/>
      <c r="GI32" s="279"/>
      <c r="GJ32" s="279"/>
      <c r="GK32" s="279"/>
      <c r="GL32" s="279"/>
      <c r="GM32" s="279"/>
      <c r="GN32" s="279"/>
      <c r="GO32" s="279"/>
      <c r="GP32" s="279"/>
      <c r="GQ32" s="279"/>
      <c r="GR32" s="279"/>
      <c r="GS32" s="279"/>
      <c r="GT32" s="279"/>
      <c r="GU32" s="279"/>
      <c r="GV32" s="279"/>
      <c r="GW32" s="279"/>
      <c r="GX32" s="279"/>
      <c r="GY32" s="279"/>
      <c r="GZ32" s="279"/>
      <c r="HA32" s="279"/>
      <c r="HB32" s="279"/>
      <c r="HC32" s="279"/>
      <c r="HD32" s="279"/>
      <c r="HE32" s="279"/>
      <c r="HF32" s="279"/>
      <c r="HG32" s="279"/>
      <c r="HH32" s="279"/>
      <c r="HI32" s="279"/>
      <c r="HJ32" s="279"/>
      <c r="HK32" s="279"/>
      <c r="HL32" s="279"/>
      <c r="HM32" s="279"/>
    </row>
    <row r="33" spans="1:221" s="280" customFormat="1" x14ac:dyDescent="0.25">
      <c r="A33" s="424"/>
      <c r="E33" s="279"/>
      <c r="F33" s="279"/>
      <c r="G33" s="279"/>
      <c r="H33" s="279"/>
      <c r="I33" s="279"/>
      <c r="J33" s="279"/>
      <c r="K33" s="279"/>
      <c r="L33" s="281"/>
      <c r="M33" s="281"/>
      <c r="N33" s="281"/>
      <c r="O33" s="281"/>
      <c r="P33" s="281"/>
      <c r="Q33" s="288"/>
      <c r="R33" s="288"/>
      <c r="S33" s="282"/>
      <c r="T33" s="282"/>
      <c r="U33" s="282"/>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c r="EB33" s="279"/>
      <c r="EC33" s="279"/>
      <c r="ED33" s="279"/>
      <c r="EE33" s="279"/>
      <c r="EF33" s="279"/>
      <c r="EG33" s="279"/>
      <c r="EH33" s="279"/>
      <c r="EI33" s="279"/>
      <c r="EJ33" s="279"/>
      <c r="EK33" s="279"/>
      <c r="EL33" s="279"/>
      <c r="EM33" s="279"/>
      <c r="EN33" s="279"/>
      <c r="EO33" s="279"/>
      <c r="EP33" s="279"/>
      <c r="EQ33" s="279"/>
      <c r="ER33" s="279"/>
      <c r="ES33" s="279"/>
      <c r="ET33" s="279"/>
      <c r="EU33" s="279"/>
      <c r="EV33" s="279"/>
      <c r="EW33" s="279"/>
      <c r="EX33" s="279"/>
      <c r="EY33" s="279"/>
      <c r="EZ33" s="279"/>
      <c r="FA33" s="279"/>
      <c r="FB33" s="279"/>
      <c r="FC33" s="279"/>
      <c r="FD33" s="279"/>
      <c r="FE33" s="279"/>
      <c r="FF33" s="279"/>
      <c r="FG33" s="279"/>
      <c r="FH33" s="279"/>
      <c r="FI33" s="279"/>
      <c r="FJ33" s="279"/>
      <c r="FK33" s="279"/>
      <c r="FL33" s="279"/>
      <c r="FM33" s="279"/>
      <c r="FN33" s="279"/>
      <c r="FO33" s="279"/>
      <c r="FP33" s="279"/>
      <c r="FQ33" s="279"/>
      <c r="FR33" s="279"/>
      <c r="FS33" s="279"/>
      <c r="FT33" s="279"/>
      <c r="FU33" s="279"/>
      <c r="FV33" s="279"/>
      <c r="FW33" s="279"/>
      <c r="FX33" s="279"/>
      <c r="FY33" s="279"/>
      <c r="FZ33" s="279"/>
      <c r="GA33" s="279"/>
      <c r="GB33" s="279"/>
      <c r="GC33" s="279"/>
      <c r="GD33" s="279"/>
      <c r="GE33" s="279"/>
      <c r="GF33" s="279"/>
      <c r="GG33" s="279"/>
      <c r="GH33" s="279"/>
      <c r="GI33" s="279"/>
      <c r="GJ33" s="279"/>
      <c r="GK33" s="279"/>
      <c r="GL33" s="279"/>
      <c r="GM33" s="279"/>
      <c r="GN33" s="279"/>
      <c r="GO33" s="279"/>
      <c r="GP33" s="279"/>
      <c r="GQ33" s="279"/>
      <c r="GR33" s="279"/>
      <c r="GS33" s="279"/>
      <c r="GT33" s="279"/>
      <c r="GU33" s="279"/>
      <c r="GV33" s="279"/>
      <c r="GW33" s="279"/>
      <c r="GX33" s="279"/>
      <c r="GY33" s="279"/>
      <c r="GZ33" s="279"/>
      <c r="HA33" s="279"/>
      <c r="HB33" s="279"/>
      <c r="HC33" s="279"/>
      <c r="HD33" s="279"/>
      <c r="HE33" s="279"/>
      <c r="HF33" s="279"/>
      <c r="HG33" s="279"/>
      <c r="HH33" s="279"/>
      <c r="HI33" s="279"/>
      <c r="HJ33" s="279"/>
      <c r="HK33" s="279"/>
      <c r="HL33" s="279"/>
      <c r="HM33" s="279"/>
    </row>
    <row r="34" spans="1:221" s="280" customFormat="1" x14ac:dyDescent="0.25">
      <c r="A34" s="424"/>
      <c r="E34" s="279"/>
      <c r="F34" s="279"/>
      <c r="G34" s="279"/>
      <c r="H34" s="279"/>
      <c r="I34" s="279"/>
      <c r="J34" s="279"/>
      <c r="K34" s="279"/>
      <c r="L34" s="281"/>
      <c r="M34" s="281"/>
      <c r="N34" s="281"/>
      <c r="O34" s="281"/>
      <c r="P34" s="281"/>
      <c r="Q34" s="288"/>
      <c r="R34" s="288"/>
      <c r="S34" s="282"/>
      <c r="T34" s="282"/>
      <c r="U34" s="282"/>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c r="EB34" s="279"/>
      <c r="EC34" s="279"/>
      <c r="ED34" s="279"/>
      <c r="EE34" s="279"/>
      <c r="EF34" s="279"/>
      <c r="EG34" s="279"/>
      <c r="EH34" s="279"/>
      <c r="EI34" s="279"/>
      <c r="EJ34" s="279"/>
      <c r="EK34" s="279"/>
      <c r="EL34" s="279"/>
      <c r="EM34" s="279"/>
      <c r="EN34" s="279"/>
      <c r="EO34" s="279"/>
      <c r="EP34" s="279"/>
      <c r="EQ34" s="279"/>
      <c r="ER34" s="279"/>
      <c r="ES34" s="279"/>
      <c r="ET34" s="279"/>
      <c r="EU34" s="279"/>
      <c r="EV34" s="279"/>
      <c r="EW34" s="279"/>
      <c r="EX34" s="279"/>
      <c r="EY34" s="279"/>
      <c r="EZ34" s="279"/>
      <c r="FA34" s="279"/>
      <c r="FB34" s="279"/>
      <c r="FC34" s="279"/>
      <c r="FD34" s="279"/>
      <c r="FE34" s="279"/>
      <c r="FF34" s="279"/>
      <c r="FG34" s="279"/>
      <c r="FH34" s="279"/>
      <c r="FI34" s="279"/>
      <c r="FJ34" s="279"/>
      <c r="FK34" s="279"/>
      <c r="FL34" s="279"/>
      <c r="FM34" s="279"/>
      <c r="FN34" s="279"/>
      <c r="FO34" s="279"/>
      <c r="FP34" s="279"/>
      <c r="FQ34" s="279"/>
      <c r="FR34" s="279"/>
      <c r="FS34" s="279"/>
      <c r="FT34" s="279"/>
      <c r="FU34" s="279"/>
      <c r="FV34" s="279"/>
      <c r="FW34" s="279"/>
      <c r="FX34" s="279"/>
      <c r="FY34" s="279"/>
      <c r="FZ34" s="279"/>
      <c r="GA34" s="279"/>
      <c r="GB34" s="279"/>
      <c r="GC34" s="279"/>
      <c r="GD34" s="279"/>
      <c r="GE34" s="279"/>
      <c r="GF34" s="279"/>
      <c r="GG34" s="279"/>
      <c r="GH34" s="279"/>
      <c r="GI34" s="279"/>
      <c r="GJ34" s="279"/>
      <c r="GK34" s="279"/>
      <c r="GL34" s="279"/>
      <c r="GM34" s="279"/>
      <c r="GN34" s="279"/>
      <c r="GO34" s="279"/>
      <c r="GP34" s="279"/>
      <c r="GQ34" s="279"/>
      <c r="GR34" s="279"/>
      <c r="GS34" s="279"/>
      <c r="GT34" s="279"/>
      <c r="GU34" s="279"/>
      <c r="GV34" s="279"/>
      <c r="GW34" s="279"/>
      <c r="GX34" s="279"/>
      <c r="GY34" s="279"/>
      <c r="GZ34" s="279"/>
      <c r="HA34" s="279"/>
      <c r="HB34" s="279"/>
      <c r="HC34" s="279"/>
      <c r="HD34" s="279"/>
      <c r="HE34" s="279"/>
      <c r="HF34" s="279"/>
      <c r="HG34" s="279"/>
      <c r="HH34" s="279"/>
      <c r="HI34" s="279"/>
      <c r="HJ34" s="279"/>
      <c r="HK34" s="279"/>
      <c r="HL34" s="279"/>
      <c r="HM34" s="279"/>
    </row>
    <row r="35" spans="1:221" s="280" customFormat="1" x14ac:dyDescent="0.25">
      <c r="A35" s="424"/>
      <c r="E35" s="279"/>
      <c r="F35" s="279"/>
      <c r="G35" s="279"/>
      <c r="H35" s="279"/>
      <c r="I35" s="279"/>
      <c r="J35" s="279"/>
      <c r="K35" s="279"/>
      <c r="L35" s="281"/>
      <c r="M35" s="281"/>
      <c r="N35" s="281"/>
      <c r="O35" s="281"/>
      <c r="P35" s="281"/>
      <c r="Q35" s="288"/>
      <c r="R35" s="288"/>
      <c r="S35" s="282"/>
      <c r="T35" s="282"/>
      <c r="U35" s="282"/>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c r="EB35" s="279"/>
      <c r="EC35" s="279"/>
      <c r="ED35" s="279"/>
      <c r="EE35" s="279"/>
      <c r="EF35" s="279"/>
      <c r="EG35" s="279"/>
      <c r="EH35" s="279"/>
      <c r="EI35" s="279"/>
      <c r="EJ35" s="279"/>
      <c r="EK35" s="279"/>
      <c r="EL35" s="279"/>
      <c r="EM35" s="279"/>
      <c r="EN35" s="279"/>
      <c r="EO35" s="279"/>
      <c r="EP35" s="279"/>
      <c r="EQ35" s="279"/>
      <c r="ER35" s="279"/>
      <c r="ES35" s="279"/>
      <c r="ET35" s="279"/>
      <c r="EU35" s="279"/>
      <c r="EV35" s="279"/>
      <c r="EW35" s="279"/>
      <c r="EX35" s="279"/>
      <c r="EY35" s="279"/>
      <c r="EZ35" s="279"/>
      <c r="FA35" s="279"/>
      <c r="FB35" s="279"/>
      <c r="FC35" s="279"/>
      <c r="FD35" s="279"/>
      <c r="FE35" s="279"/>
      <c r="FF35" s="279"/>
      <c r="FG35" s="279"/>
      <c r="FH35" s="279"/>
      <c r="FI35" s="279"/>
      <c r="FJ35" s="279"/>
      <c r="FK35" s="279"/>
      <c r="FL35" s="279"/>
      <c r="FM35" s="279"/>
      <c r="FN35" s="279"/>
      <c r="FO35" s="279"/>
      <c r="FP35" s="279"/>
      <c r="FQ35" s="279"/>
      <c r="FR35" s="279"/>
      <c r="FS35" s="279"/>
      <c r="FT35" s="279"/>
      <c r="FU35" s="279"/>
      <c r="FV35" s="279"/>
      <c r="FW35" s="279"/>
      <c r="FX35" s="279"/>
      <c r="FY35" s="279"/>
      <c r="FZ35" s="279"/>
      <c r="GA35" s="279"/>
      <c r="GB35" s="279"/>
      <c r="GC35" s="279"/>
      <c r="GD35" s="279"/>
      <c r="GE35" s="279"/>
      <c r="GF35" s="279"/>
      <c r="GG35" s="279"/>
      <c r="GH35" s="279"/>
      <c r="GI35" s="279"/>
      <c r="GJ35" s="279"/>
      <c r="GK35" s="279"/>
      <c r="GL35" s="279"/>
      <c r="GM35" s="279"/>
      <c r="GN35" s="279"/>
      <c r="GO35" s="279"/>
      <c r="GP35" s="279"/>
      <c r="GQ35" s="279"/>
      <c r="GR35" s="279"/>
      <c r="GS35" s="279"/>
      <c r="GT35" s="279"/>
      <c r="GU35" s="279"/>
      <c r="GV35" s="279"/>
      <c r="GW35" s="279"/>
      <c r="GX35" s="279"/>
      <c r="GY35" s="279"/>
      <c r="GZ35" s="279"/>
      <c r="HA35" s="279"/>
      <c r="HB35" s="279"/>
      <c r="HC35" s="279"/>
      <c r="HD35" s="279"/>
      <c r="HE35" s="279"/>
      <c r="HF35" s="279"/>
      <c r="HG35" s="279"/>
      <c r="HH35" s="279"/>
      <c r="HI35" s="279"/>
      <c r="HJ35" s="279"/>
      <c r="HK35" s="279"/>
      <c r="HL35" s="279"/>
      <c r="HM35" s="279"/>
    </row>
    <row r="36" spans="1:221" s="280" customFormat="1" x14ac:dyDescent="0.25">
      <c r="A36" s="424"/>
      <c r="E36" s="279"/>
      <c r="F36" s="279"/>
      <c r="G36" s="279"/>
      <c r="H36" s="279"/>
      <c r="I36" s="279"/>
      <c r="J36" s="279"/>
      <c r="K36" s="279"/>
      <c r="L36" s="281"/>
      <c r="M36" s="281"/>
      <c r="N36" s="281"/>
      <c r="O36" s="281"/>
      <c r="P36" s="281"/>
      <c r="Q36" s="288"/>
      <c r="R36" s="288"/>
      <c r="S36" s="282"/>
      <c r="T36" s="282"/>
      <c r="U36" s="282"/>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c r="EB36" s="279"/>
      <c r="EC36" s="279"/>
      <c r="ED36" s="279"/>
      <c r="EE36" s="279"/>
      <c r="EF36" s="279"/>
      <c r="EG36" s="279"/>
      <c r="EH36" s="279"/>
      <c r="EI36" s="279"/>
      <c r="EJ36" s="279"/>
      <c r="EK36" s="279"/>
      <c r="EL36" s="279"/>
      <c r="EM36" s="279"/>
      <c r="EN36" s="279"/>
      <c r="EO36" s="279"/>
      <c r="EP36" s="279"/>
      <c r="EQ36" s="279"/>
      <c r="ER36" s="279"/>
      <c r="ES36" s="279"/>
      <c r="ET36" s="279"/>
      <c r="EU36" s="279"/>
      <c r="EV36" s="279"/>
      <c r="EW36" s="279"/>
      <c r="EX36" s="279"/>
      <c r="EY36" s="279"/>
      <c r="EZ36" s="279"/>
      <c r="FA36" s="279"/>
      <c r="FB36" s="279"/>
      <c r="FC36" s="279"/>
      <c r="FD36" s="279"/>
      <c r="FE36" s="279"/>
      <c r="FF36" s="279"/>
      <c r="FG36" s="279"/>
      <c r="FH36" s="279"/>
      <c r="FI36" s="279"/>
      <c r="FJ36" s="279"/>
      <c r="FK36" s="279"/>
      <c r="FL36" s="279"/>
      <c r="FM36" s="279"/>
      <c r="FN36" s="279"/>
      <c r="FO36" s="279"/>
      <c r="FP36" s="279"/>
      <c r="FQ36" s="279"/>
      <c r="FR36" s="279"/>
      <c r="FS36" s="279"/>
      <c r="FT36" s="279"/>
      <c r="FU36" s="279"/>
      <c r="FV36" s="279"/>
      <c r="FW36" s="279"/>
      <c r="FX36" s="279"/>
      <c r="FY36" s="279"/>
      <c r="FZ36" s="279"/>
      <c r="GA36" s="279"/>
      <c r="GB36" s="279"/>
      <c r="GC36" s="279"/>
      <c r="GD36" s="279"/>
      <c r="GE36" s="279"/>
      <c r="GF36" s="279"/>
      <c r="GG36" s="279"/>
      <c r="GH36" s="279"/>
      <c r="GI36" s="279"/>
      <c r="GJ36" s="279"/>
      <c r="GK36" s="279"/>
      <c r="GL36" s="279"/>
      <c r="GM36" s="279"/>
      <c r="GN36" s="279"/>
      <c r="GO36" s="279"/>
      <c r="GP36" s="279"/>
      <c r="GQ36" s="279"/>
      <c r="GR36" s="279"/>
      <c r="GS36" s="279"/>
      <c r="GT36" s="279"/>
      <c r="GU36" s="279"/>
      <c r="GV36" s="279"/>
      <c r="GW36" s="279"/>
      <c r="GX36" s="279"/>
      <c r="GY36" s="279"/>
      <c r="GZ36" s="279"/>
      <c r="HA36" s="279"/>
      <c r="HB36" s="279"/>
      <c r="HC36" s="279"/>
      <c r="HD36" s="279"/>
      <c r="HE36" s="279"/>
      <c r="HF36" s="279"/>
      <c r="HG36" s="279"/>
      <c r="HH36" s="279"/>
      <c r="HI36" s="279"/>
      <c r="HJ36" s="279"/>
      <c r="HK36" s="279"/>
      <c r="HL36" s="279"/>
      <c r="HM36" s="279"/>
    </row>
    <row r="37" spans="1:221" s="280" customFormat="1" x14ac:dyDescent="0.25">
      <c r="A37" s="424"/>
      <c r="E37" s="279"/>
      <c r="F37" s="279"/>
      <c r="G37" s="279"/>
      <c r="H37" s="279"/>
      <c r="I37" s="279"/>
      <c r="J37" s="279"/>
      <c r="K37" s="279"/>
      <c r="L37" s="281"/>
      <c r="M37" s="281"/>
      <c r="N37" s="281"/>
      <c r="O37" s="281"/>
      <c r="P37" s="281"/>
      <c r="Q37" s="288"/>
      <c r="R37" s="288"/>
      <c r="S37" s="282"/>
      <c r="T37" s="282"/>
      <c r="U37" s="282"/>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c r="EB37" s="279"/>
      <c r="EC37" s="279"/>
      <c r="ED37" s="279"/>
      <c r="EE37" s="279"/>
      <c r="EF37" s="279"/>
      <c r="EG37" s="279"/>
      <c r="EH37" s="279"/>
      <c r="EI37" s="279"/>
      <c r="EJ37" s="279"/>
      <c r="EK37" s="279"/>
      <c r="EL37" s="279"/>
      <c r="EM37" s="279"/>
      <c r="EN37" s="279"/>
      <c r="EO37" s="279"/>
      <c r="EP37" s="279"/>
      <c r="EQ37" s="279"/>
      <c r="ER37" s="279"/>
      <c r="ES37" s="279"/>
      <c r="ET37" s="279"/>
      <c r="EU37" s="279"/>
      <c r="EV37" s="279"/>
      <c r="EW37" s="279"/>
      <c r="EX37" s="279"/>
      <c r="EY37" s="279"/>
      <c r="EZ37" s="279"/>
      <c r="FA37" s="279"/>
      <c r="FB37" s="279"/>
      <c r="FC37" s="279"/>
      <c r="FD37" s="279"/>
      <c r="FE37" s="279"/>
      <c r="FF37" s="279"/>
      <c r="FG37" s="279"/>
      <c r="FH37" s="279"/>
      <c r="FI37" s="279"/>
      <c r="FJ37" s="279"/>
      <c r="FK37" s="279"/>
      <c r="FL37" s="279"/>
      <c r="FM37" s="279"/>
      <c r="FN37" s="279"/>
      <c r="FO37" s="279"/>
      <c r="FP37" s="279"/>
      <c r="FQ37" s="279"/>
      <c r="FR37" s="279"/>
      <c r="FS37" s="279"/>
      <c r="FT37" s="279"/>
      <c r="FU37" s="279"/>
      <c r="FV37" s="279"/>
      <c r="FW37" s="279"/>
      <c r="FX37" s="279"/>
      <c r="FY37" s="279"/>
      <c r="FZ37" s="279"/>
      <c r="GA37" s="279"/>
      <c r="GB37" s="279"/>
      <c r="GC37" s="279"/>
      <c r="GD37" s="279"/>
      <c r="GE37" s="279"/>
      <c r="GF37" s="279"/>
      <c r="GG37" s="279"/>
      <c r="GH37" s="279"/>
      <c r="GI37" s="279"/>
      <c r="GJ37" s="279"/>
      <c r="GK37" s="279"/>
      <c r="GL37" s="279"/>
      <c r="GM37" s="279"/>
      <c r="GN37" s="279"/>
      <c r="GO37" s="279"/>
      <c r="GP37" s="279"/>
      <c r="GQ37" s="279"/>
      <c r="GR37" s="279"/>
      <c r="GS37" s="279"/>
      <c r="GT37" s="279"/>
      <c r="GU37" s="279"/>
      <c r="GV37" s="279"/>
      <c r="GW37" s="279"/>
      <c r="GX37" s="279"/>
      <c r="GY37" s="279"/>
      <c r="GZ37" s="279"/>
      <c r="HA37" s="279"/>
      <c r="HB37" s="279"/>
      <c r="HC37" s="279"/>
      <c r="HD37" s="279"/>
      <c r="HE37" s="279"/>
      <c r="HF37" s="279"/>
      <c r="HG37" s="279"/>
      <c r="HH37" s="279"/>
      <c r="HI37" s="279"/>
      <c r="HJ37" s="279"/>
      <c r="HK37" s="279"/>
      <c r="HL37" s="279"/>
      <c r="HM37" s="279"/>
    </row>
    <row r="38" spans="1:221" s="280" customFormat="1" x14ac:dyDescent="0.25">
      <c r="A38" s="424"/>
      <c r="E38" s="279"/>
      <c r="F38" s="279"/>
      <c r="G38" s="279"/>
      <c r="H38" s="279"/>
      <c r="I38" s="279"/>
      <c r="J38" s="279"/>
      <c r="K38" s="279"/>
      <c r="L38" s="281"/>
      <c r="M38" s="281"/>
      <c r="N38" s="281"/>
      <c r="O38" s="281"/>
      <c r="P38" s="281"/>
      <c r="Q38" s="288"/>
      <c r="R38" s="288"/>
      <c r="S38" s="282"/>
      <c r="T38" s="282"/>
      <c r="U38" s="282"/>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79"/>
      <c r="DI38" s="279"/>
      <c r="DJ38" s="279"/>
      <c r="DK38" s="279"/>
      <c r="DL38" s="279"/>
      <c r="DM38" s="279"/>
      <c r="DN38" s="279"/>
      <c r="DO38" s="279"/>
      <c r="DP38" s="279"/>
      <c r="DQ38" s="279"/>
      <c r="DR38" s="279"/>
      <c r="DS38" s="279"/>
      <c r="DT38" s="279"/>
      <c r="DU38" s="279"/>
      <c r="DV38" s="279"/>
      <c r="DW38" s="279"/>
      <c r="DX38" s="279"/>
      <c r="DY38" s="279"/>
      <c r="DZ38" s="279"/>
      <c r="EA38" s="279"/>
      <c r="EB38" s="279"/>
      <c r="EC38" s="279"/>
      <c r="ED38" s="279"/>
      <c r="EE38" s="279"/>
      <c r="EF38" s="279"/>
      <c r="EG38" s="279"/>
      <c r="EH38" s="279"/>
      <c r="EI38" s="279"/>
      <c r="EJ38" s="279"/>
      <c r="EK38" s="279"/>
      <c r="EL38" s="279"/>
      <c r="EM38" s="279"/>
      <c r="EN38" s="279"/>
      <c r="EO38" s="279"/>
      <c r="EP38" s="279"/>
      <c r="EQ38" s="279"/>
      <c r="ER38" s="279"/>
      <c r="ES38" s="279"/>
      <c r="ET38" s="279"/>
      <c r="EU38" s="279"/>
      <c r="EV38" s="279"/>
      <c r="EW38" s="279"/>
      <c r="EX38" s="279"/>
      <c r="EY38" s="279"/>
      <c r="EZ38" s="279"/>
      <c r="FA38" s="279"/>
      <c r="FB38" s="279"/>
      <c r="FC38" s="279"/>
      <c r="FD38" s="279"/>
      <c r="FE38" s="279"/>
      <c r="FF38" s="279"/>
      <c r="FG38" s="279"/>
      <c r="FH38" s="279"/>
      <c r="FI38" s="279"/>
      <c r="FJ38" s="279"/>
      <c r="FK38" s="279"/>
      <c r="FL38" s="279"/>
      <c r="FM38" s="279"/>
      <c r="FN38" s="279"/>
      <c r="FO38" s="279"/>
      <c r="FP38" s="279"/>
      <c r="FQ38" s="279"/>
      <c r="FR38" s="279"/>
      <c r="FS38" s="279"/>
      <c r="FT38" s="279"/>
      <c r="FU38" s="279"/>
      <c r="FV38" s="279"/>
      <c r="FW38" s="279"/>
      <c r="FX38" s="279"/>
      <c r="FY38" s="279"/>
      <c r="FZ38" s="279"/>
      <c r="GA38" s="279"/>
      <c r="GB38" s="279"/>
      <c r="GC38" s="279"/>
      <c r="GD38" s="279"/>
      <c r="GE38" s="279"/>
      <c r="GF38" s="279"/>
      <c r="GG38" s="279"/>
      <c r="GH38" s="279"/>
      <c r="GI38" s="279"/>
      <c r="GJ38" s="279"/>
      <c r="GK38" s="279"/>
      <c r="GL38" s="279"/>
      <c r="GM38" s="279"/>
      <c r="GN38" s="279"/>
      <c r="GO38" s="279"/>
      <c r="GP38" s="279"/>
      <c r="GQ38" s="279"/>
      <c r="GR38" s="279"/>
      <c r="GS38" s="279"/>
      <c r="GT38" s="279"/>
      <c r="GU38" s="279"/>
      <c r="GV38" s="279"/>
      <c r="GW38" s="279"/>
      <c r="GX38" s="279"/>
      <c r="GY38" s="279"/>
      <c r="GZ38" s="279"/>
      <c r="HA38" s="279"/>
      <c r="HB38" s="279"/>
      <c r="HC38" s="279"/>
      <c r="HD38" s="279"/>
      <c r="HE38" s="279"/>
      <c r="HF38" s="279"/>
      <c r="HG38" s="279"/>
      <c r="HH38" s="279"/>
      <c r="HI38" s="279"/>
      <c r="HJ38" s="279"/>
      <c r="HK38" s="279"/>
      <c r="HL38" s="279"/>
      <c r="HM38" s="279"/>
    </row>
    <row r="39" spans="1:221" s="280" customFormat="1" x14ac:dyDescent="0.25">
      <c r="A39" s="424"/>
      <c r="E39" s="279"/>
      <c r="F39" s="279"/>
      <c r="G39" s="279"/>
      <c r="H39" s="279"/>
      <c r="I39" s="279"/>
      <c r="J39" s="279"/>
      <c r="K39" s="279"/>
      <c r="L39" s="281"/>
      <c r="M39" s="281"/>
      <c r="N39" s="281"/>
      <c r="O39" s="281"/>
      <c r="P39" s="281"/>
      <c r="Q39" s="288"/>
      <c r="R39" s="288"/>
      <c r="S39" s="282"/>
      <c r="T39" s="282"/>
      <c r="U39" s="282"/>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79"/>
      <c r="DA39" s="279"/>
      <c r="DB39" s="279"/>
      <c r="DC39" s="279"/>
      <c r="DD39" s="279"/>
      <c r="DE39" s="279"/>
      <c r="DF39" s="279"/>
      <c r="DG39" s="279"/>
      <c r="DH39" s="279"/>
      <c r="DI39" s="279"/>
      <c r="DJ39" s="279"/>
      <c r="DK39" s="279"/>
      <c r="DL39" s="279"/>
      <c r="DM39" s="279"/>
      <c r="DN39" s="279"/>
      <c r="DO39" s="279"/>
      <c r="DP39" s="279"/>
      <c r="DQ39" s="279"/>
      <c r="DR39" s="279"/>
      <c r="DS39" s="279"/>
      <c r="DT39" s="279"/>
      <c r="DU39" s="279"/>
      <c r="DV39" s="279"/>
      <c r="DW39" s="279"/>
      <c r="DX39" s="279"/>
      <c r="DY39" s="279"/>
      <c r="DZ39" s="279"/>
      <c r="EA39" s="279"/>
      <c r="EB39" s="279"/>
      <c r="EC39" s="279"/>
      <c r="ED39" s="279"/>
      <c r="EE39" s="279"/>
      <c r="EF39" s="279"/>
      <c r="EG39" s="279"/>
      <c r="EH39" s="279"/>
      <c r="EI39" s="279"/>
      <c r="EJ39" s="279"/>
      <c r="EK39" s="279"/>
      <c r="EL39" s="279"/>
      <c r="EM39" s="279"/>
      <c r="EN39" s="279"/>
      <c r="EO39" s="279"/>
      <c r="EP39" s="279"/>
      <c r="EQ39" s="279"/>
      <c r="ER39" s="279"/>
      <c r="ES39" s="279"/>
      <c r="ET39" s="279"/>
      <c r="EU39" s="279"/>
      <c r="EV39" s="279"/>
      <c r="EW39" s="279"/>
      <c r="EX39" s="279"/>
      <c r="EY39" s="279"/>
      <c r="EZ39" s="279"/>
      <c r="FA39" s="279"/>
      <c r="FB39" s="279"/>
      <c r="FC39" s="279"/>
      <c r="FD39" s="279"/>
      <c r="FE39" s="279"/>
      <c r="FF39" s="279"/>
      <c r="FG39" s="279"/>
      <c r="FH39" s="279"/>
      <c r="FI39" s="279"/>
      <c r="FJ39" s="279"/>
      <c r="FK39" s="279"/>
      <c r="FL39" s="279"/>
      <c r="FM39" s="279"/>
      <c r="FN39" s="279"/>
      <c r="FO39" s="279"/>
      <c r="FP39" s="279"/>
      <c r="FQ39" s="279"/>
      <c r="FR39" s="279"/>
      <c r="FS39" s="279"/>
      <c r="FT39" s="279"/>
      <c r="FU39" s="279"/>
      <c r="FV39" s="279"/>
      <c r="FW39" s="279"/>
      <c r="FX39" s="279"/>
      <c r="FY39" s="279"/>
      <c r="FZ39" s="279"/>
      <c r="GA39" s="279"/>
      <c r="GB39" s="279"/>
      <c r="GC39" s="279"/>
      <c r="GD39" s="279"/>
      <c r="GE39" s="279"/>
      <c r="GF39" s="279"/>
      <c r="GG39" s="279"/>
      <c r="GH39" s="279"/>
      <c r="GI39" s="279"/>
      <c r="GJ39" s="279"/>
      <c r="GK39" s="279"/>
      <c r="GL39" s="279"/>
      <c r="GM39" s="279"/>
      <c r="GN39" s="279"/>
      <c r="GO39" s="279"/>
      <c r="GP39" s="279"/>
      <c r="GQ39" s="279"/>
      <c r="GR39" s="279"/>
      <c r="GS39" s="279"/>
      <c r="GT39" s="279"/>
      <c r="GU39" s="279"/>
      <c r="GV39" s="279"/>
      <c r="GW39" s="279"/>
      <c r="GX39" s="279"/>
      <c r="GY39" s="279"/>
      <c r="GZ39" s="279"/>
      <c r="HA39" s="279"/>
      <c r="HB39" s="279"/>
      <c r="HC39" s="279"/>
      <c r="HD39" s="279"/>
      <c r="HE39" s="279"/>
      <c r="HF39" s="279"/>
      <c r="HG39" s="279"/>
      <c r="HH39" s="279"/>
      <c r="HI39" s="279"/>
      <c r="HJ39" s="279"/>
      <c r="HK39" s="279"/>
      <c r="HL39" s="279"/>
      <c r="HM39" s="279"/>
    </row>
    <row r="40" spans="1:221" s="280" customFormat="1" x14ac:dyDescent="0.25">
      <c r="A40" s="424"/>
      <c r="E40" s="279"/>
      <c r="F40" s="279"/>
      <c r="G40" s="279"/>
      <c r="H40" s="279"/>
      <c r="I40" s="279"/>
      <c r="J40" s="279"/>
      <c r="K40" s="279"/>
      <c r="L40" s="281"/>
      <c r="M40" s="281"/>
      <c r="N40" s="281"/>
      <c r="O40" s="281"/>
      <c r="P40" s="281"/>
      <c r="Q40" s="288"/>
      <c r="R40" s="288"/>
      <c r="S40" s="282"/>
      <c r="T40" s="282"/>
      <c r="U40" s="282"/>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79"/>
      <c r="DA40" s="279"/>
      <c r="DB40" s="279"/>
      <c r="DC40" s="279"/>
      <c r="DD40" s="279"/>
      <c r="DE40" s="279"/>
      <c r="DF40" s="279"/>
      <c r="DG40" s="279"/>
      <c r="DH40" s="279"/>
      <c r="DI40" s="279"/>
      <c r="DJ40" s="279"/>
      <c r="DK40" s="279"/>
      <c r="DL40" s="279"/>
      <c r="DM40" s="279"/>
      <c r="DN40" s="279"/>
      <c r="DO40" s="279"/>
      <c r="DP40" s="279"/>
      <c r="DQ40" s="279"/>
      <c r="DR40" s="279"/>
      <c r="DS40" s="279"/>
      <c r="DT40" s="279"/>
      <c r="DU40" s="279"/>
      <c r="DV40" s="279"/>
      <c r="DW40" s="279"/>
      <c r="DX40" s="279"/>
      <c r="DY40" s="279"/>
      <c r="DZ40" s="279"/>
      <c r="EA40" s="279"/>
      <c r="EB40" s="279"/>
      <c r="EC40" s="279"/>
      <c r="ED40" s="279"/>
      <c r="EE40" s="279"/>
      <c r="EF40" s="279"/>
      <c r="EG40" s="279"/>
      <c r="EH40" s="279"/>
      <c r="EI40" s="279"/>
      <c r="EJ40" s="279"/>
      <c r="EK40" s="279"/>
      <c r="EL40" s="279"/>
      <c r="EM40" s="279"/>
      <c r="EN40" s="279"/>
      <c r="EO40" s="279"/>
      <c r="EP40" s="279"/>
      <c r="EQ40" s="279"/>
      <c r="ER40" s="279"/>
      <c r="ES40" s="279"/>
      <c r="ET40" s="279"/>
      <c r="EU40" s="279"/>
      <c r="EV40" s="279"/>
      <c r="EW40" s="279"/>
      <c r="EX40" s="279"/>
      <c r="EY40" s="279"/>
      <c r="EZ40" s="279"/>
      <c r="FA40" s="279"/>
      <c r="FB40" s="279"/>
      <c r="FC40" s="279"/>
      <c r="FD40" s="279"/>
      <c r="FE40" s="279"/>
      <c r="FF40" s="279"/>
      <c r="FG40" s="279"/>
      <c r="FH40" s="279"/>
      <c r="FI40" s="279"/>
      <c r="FJ40" s="279"/>
      <c r="FK40" s="279"/>
      <c r="FL40" s="279"/>
      <c r="FM40" s="279"/>
      <c r="FN40" s="279"/>
      <c r="FO40" s="279"/>
      <c r="FP40" s="279"/>
      <c r="FQ40" s="279"/>
      <c r="FR40" s="279"/>
      <c r="FS40" s="279"/>
      <c r="FT40" s="279"/>
      <c r="FU40" s="279"/>
      <c r="FV40" s="279"/>
      <c r="FW40" s="279"/>
      <c r="FX40" s="279"/>
      <c r="FY40" s="279"/>
      <c r="FZ40" s="279"/>
      <c r="GA40" s="279"/>
      <c r="GB40" s="279"/>
      <c r="GC40" s="279"/>
      <c r="GD40" s="279"/>
      <c r="GE40" s="279"/>
      <c r="GF40" s="279"/>
      <c r="GG40" s="279"/>
      <c r="GH40" s="279"/>
      <c r="GI40" s="279"/>
      <c r="GJ40" s="279"/>
      <c r="GK40" s="279"/>
      <c r="GL40" s="279"/>
      <c r="GM40" s="279"/>
      <c r="GN40" s="279"/>
      <c r="GO40" s="279"/>
      <c r="GP40" s="279"/>
      <c r="GQ40" s="279"/>
      <c r="GR40" s="279"/>
      <c r="GS40" s="279"/>
      <c r="GT40" s="279"/>
      <c r="GU40" s="279"/>
      <c r="GV40" s="279"/>
      <c r="GW40" s="279"/>
      <c r="GX40" s="279"/>
      <c r="GY40" s="279"/>
      <c r="GZ40" s="279"/>
      <c r="HA40" s="279"/>
      <c r="HB40" s="279"/>
      <c r="HC40" s="279"/>
      <c r="HD40" s="279"/>
      <c r="HE40" s="279"/>
      <c r="HF40" s="279"/>
      <c r="HG40" s="279"/>
      <c r="HH40" s="279"/>
      <c r="HI40" s="279"/>
      <c r="HJ40" s="279"/>
      <c r="HK40" s="279"/>
      <c r="HL40" s="279"/>
      <c r="HM40" s="279"/>
    </row>
    <row r="41" spans="1:221" s="280" customFormat="1" x14ac:dyDescent="0.25">
      <c r="A41" s="424"/>
      <c r="E41" s="279"/>
      <c r="F41" s="279"/>
      <c r="G41" s="279"/>
      <c r="H41" s="279"/>
      <c r="I41" s="279"/>
      <c r="J41" s="279"/>
      <c r="K41" s="279"/>
      <c r="L41" s="281"/>
      <c r="M41" s="281"/>
      <c r="N41" s="281"/>
      <c r="O41" s="281"/>
      <c r="P41" s="281"/>
      <c r="Q41" s="288"/>
      <c r="R41" s="288"/>
      <c r="S41" s="282"/>
      <c r="T41" s="282"/>
      <c r="U41" s="282"/>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79"/>
      <c r="DA41" s="279"/>
      <c r="DB41" s="279"/>
      <c r="DC41" s="279"/>
      <c r="DD41" s="279"/>
      <c r="DE41" s="279"/>
      <c r="DF41" s="279"/>
      <c r="DG41" s="279"/>
      <c r="DH41" s="279"/>
      <c r="DI41" s="279"/>
      <c r="DJ41" s="279"/>
      <c r="DK41" s="279"/>
      <c r="DL41" s="279"/>
      <c r="DM41" s="279"/>
      <c r="DN41" s="279"/>
      <c r="DO41" s="279"/>
      <c r="DP41" s="279"/>
      <c r="DQ41" s="279"/>
      <c r="DR41" s="279"/>
      <c r="DS41" s="279"/>
      <c r="DT41" s="279"/>
      <c r="DU41" s="279"/>
      <c r="DV41" s="279"/>
      <c r="DW41" s="279"/>
      <c r="DX41" s="279"/>
      <c r="DY41" s="279"/>
      <c r="DZ41" s="279"/>
      <c r="EA41" s="279"/>
      <c r="EB41" s="279"/>
      <c r="EC41" s="279"/>
      <c r="ED41" s="279"/>
      <c r="EE41" s="279"/>
      <c r="EF41" s="279"/>
      <c r="EG41" s="279"/>
      <c r="EH41" s="279"/>
      <c r="EI41" s="279"/>
      <c r="EJ41" s="279"/>
      <c r="EK41" s="279"/>
      <c r="EL41" s="279"/>
      <c r="EM41" s="279"/>
      <c r="EN41" s="279"/>
      <c r="EO41" s="279"/>
      <c r="EP41" s="279"/>
      <c r="EQ41" s="279"/>
      <c r="ER41" s="279"/>
      <c r="ES41" s="279"/>
      <c r="ET41" s="279"/>
      <c r="EU41" s="279"/>
      <c r="EV41" s="279"/>
      <c r="EW41" s="279"/>
      <c r="EX41" s="279"/>
      <c r="EY41" s="279"/>
      <c r="EZ41" s="279"/>
      <c r="FA41" s="279"/>
      <c r="FB41" s="279"/>
      <c r="FC41" s="279"/>
      <c r="FD41" s="279"/>
      <c r="FE41" s="279"/>
      <c r="FF41" s="279"/>
      <c r="FG41" s="279"/>
      <c r="FH41" s="279"/>
      <c r="FI41" s="279"/>
      <c r="FJ41" s="279"/>
      <c r="FK41" s="279"/>
      <c r="FL41" s="279"/>
      <c r="FM41" s="279"/>
      <c r="FN41" s="279"/>
      <c r="FO41" s="279"/>
      <c r="FP41" s="279"/>
      <c r="FQ41" s="279"/>
      <c r="FR41" s="279"/>
      <c r="FS41" s="279"/>
      <c r="FT41" s="279"/>
      <c r="FU41" s="279"/>
      <c r="FV41" s="279"/>
      <c r="FW41" s="279"/>
      <c r="FX41" s="279"/>
      <c r="FY41" s="279"/>
      <c r="FZ41" s="279"/>
      <c r="GA41" s="279"/>
      <c r="GB41" s="279"/>
      <c r="GC41" s="279"/>
      <c r="GD41" s="279"/>
      <c r="GE41" s="279"/>
      <c r="GF41" s="279"/>
      <c r="GG41" s="279"/>
      <c r="GH41" s="279"/>
      <c r="GI41" s="279"/>
      <c r="GJ41" s="279"/>
      <c r="GK41" s="279"/>
      <c r="GL41" s="279"/>
      <c r="GM41" s="279"/>
      <c r="GN41" s="279"/>
      <c r="GO41" s="279"/>
      <c r="GP41" s="279"/>
      <c r="GQ41" s="279"/>
      <c r="GR41" s="279"/>
      <c r="GS41" s="279"/>
      <c r="GT41" s="279"/>
      <c r="GU41" s="279"/>
      <c r="GV41" s="279"/>
      <c r="GW41" s="279"/>
      <c r="GX41" s="279"/>
      <c r="GY41" s="279"/>
      <c r="GZ41" s="279"/>
      <c r="HA41" s="279"/>
      <c r="HB41" s="279"/>
      <c r="HC41" s="279"/>
      <c r="HD41" s="279"/>
      <c r="HE41" s="279"/>
      <c r="HF41" s="279"/>
      <c r="HG41" s="279"/>
      <c r="HH41" s="279"/>
      <c r="HI41" s="279"/>
      <c r="HJ41" s="279"/>
      <c r="HK41" s="279"/>
      <c r="HL41" s="279"/>
      <c r="HM41" s="279"/>
    </row>
    <row r="42" spans="1:221" s="280" customFormat="1" x14ac:dyDescent="0.25">
      <c r="A42" s="424"/>
      <c r="E42" s="279"/>
      <c r="F42" s="279"/>
      <c r="G42" s="279"/>
      <c r="H42" s="279"/>
      <c r="I42" s="279"/>
      <c r="J42" s="279"/>
      <c r="K42" s="279"/>
      <c r="L42" s="281"/>
      <c r="M42" s="281"/>
      <c r="N42" s="281"/>
      <c r="O42" s="281"/>
      <c r="P42" s="281"/>
      <c r="Q42" s="288"/>
      <c r="R42" s="288"/>
      <c r="S42" s="282"/>
      <c r="T42" s="282"/>
      <c r="U42" s="282"/>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79"/>
      <c r="DA42" s="279"/>
      <c r="DB42" s="279"/>
      <c r="DC42" s="279"/>
      <c r="DD42" s="279"/>
      <c r="DE42" s="279"/>
      <c r="DF42" s="279"/>
      <c r="DG42" s="279"/>
      <c r="DH42" s="279"/>
      <c r="DI42" s="279"/>
      <c r="DJ42" s="279"/>
      <c r="DK42" s="279"/>
      <c r="DL42" s="279"/>
      <c r="DM42" s="279"/>
      <c r="DN42" s="279"/>
      <c r="DO42" s="279"/>
      <c r="DP42" s="279"/>
      <c r="DQ42" s="279"/>
      <c r="DR42" s="279"/>
      <c r="DS42" s="279"/>
      <c r="DT42" s="279"/>
      <c r="DU42" s="279"/>
      <c r="DV42" s="279"/>
      <c r="DW42" s="279"/>
      <c r="DX42" s="279"/>
      <c r="DY42" s="279"/>
      <c r="DZ42" s="279"/>
      <c r="EA42" s="279"/>
      <c r="EB42" s="279"/>
      <c r="EC42" s="279"/>
      <c r="ED42" s="279"/>
      <c r="EE42" s="279"/>
      <c r="EF42" s="279"/>
      <c r="EG42" s="279"/>
      <c r="EH42" s="279"/>
      <c r="EI42" s="279"/>
      <c r="EJ42" s="279"/>
      <c r="EK42" s="279"/>
      <c r="EL42" s="279"/>
      <c r="EM42" s="279"/>
      <c r="EN42" s="279"/>
      <c r="EO42" s="279"/>
      <c r="EP42" s="279"/>
      <c r="EQ42" s="279"/>
      <c r="ER42" s="279"/>
      <c r="ES42" s="279"/>
      <c r="ET42" s="279"/>
      <c r="EU42" s="279"/>
      <c r="EV42" s="279"/>
      <c r="EW42" s="279"/>
      <c r="EX42" s="279"/>
      <c r="EY42" s="279"/>
      <c r="EZ42" s="279"/>
      <c r="FA42" s="279"/>
      <c r="FB42" s="279"/>
      <c r="FC42" s="279"/>
      <c r="FD42" s="279"/>
      <c r="FE42" s="279"/>
      <c r="FF42" s="279"/>
      <c r="FG42" s="279"/>
      <c r="FH42" s="279"/>
      <c r="FI42" s="279"/>
      <c r="FJ42" s="279"/>
      <c r="FK42" s="279"/>
      <c r="FL42" s="279"/>
      <c r="FM42" s="279"/>
      <c r="FN42" s="279"/>
      <c r="FO42" s="279"/>
      <c r="FP42" s="279"/>
      <c r="FQ42" s="279"/>
      <c r="FR42" s="279"/>
      <c r="FS42" s="279"/>
      <c r="FT42" s="279"/>
      <c r="FU42" s="279"/>
      <c r="FV42" s="279"/>
      <c r="FW42" s="279"/>
      <c r="FX42" s="279"/>
      <c r="FY42" s="279"/>
      <c r="FZ42" s="279"/>
      <c r="GA42" s="279"/>
      <c r="GB42" s="279"/>
      <c r="GC42" s="279"/>
      <c r="GD42" s="279"/>
      <c r="GE42" s="279"/>
      <c r="GF42" s="279"/>
      <c r="GG42" s="279"/>
      <c r="GH42" s="279"/>
      <c r="GI42" s="279"/>
      <c r="GJ42" s="279"/>
      <c r="GK42" s="279"/>
      <c r="GL42" s="279"/>
      <c r="GM42" s="279"/>
      <c r="GN42" s="279"/>
      <c r="GO42" s="279"/>
      <c r="GP42" s="279"/>
      <c r="GQ42" s="279"/>
      <c r="GR42" s="279"/>
      <c r="GS42" s="279"/>
      <c r="GT42" s="279"/>
      <c r="GU42" s="279"/>
      <c r="GV42" s="279"/>
      <c r="GW42" s="279"/>
      <c r="GX42" s="279"/>
      <c r="GY42" s="279"/>
      <c r="GZ42" s="279"/>
      <c r="HA42" s="279"/>
      <c r="HB42" s="279"/>
      <c r="HC42" s="279"/>
      <c r="HD42" s="279"/>
      <c r="HE42" s="279"/>
      <c r="HF42" s="279"/>
      <c r="HG42" s="279"/>
      <c r="HH42" s="279"/>
      <c r="HI42" s="279"/>
      <c r="HJ42" s="279"/>
      <c r="HK42" s="279"/>
      <c r="HL42" s="279"/>
      <c r="HM42" s="279"/>
    </row>
    <row r="43" spans="1:221" s="280" customFormat="1" x14ac:dyDescent="0.25">
      <c r="A43" s="424"/>
      <c r="E43" s="279"/>
      <c r="F43" s="279"/>
      <c r="G43" s="279"/>
      <c r="H43" s="279"/>
      <c r="I43" s="279"/>
      <c r="J43" s="279"/>
      <c r="K43" s="279"/>
      <c r="L43" s="281"/>
      <c r="M43" s="281"/>
      <c r="N43" s="281"/>
      <c r="O43" s="281"/>
      <c r="P43" s="281"/>
      <c r="Q43" s="288"/>
      <c r="R43" s="288"/>
      <c r="S43" s="282"/>
      <c r="T43" s="282"/>
      <c r="U43" s="282"/>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79"/>
      <c r="DA43" s="279"/>
      <c r="DB43" s="279"/>
      <c r="DC43" s="279"/>
      <c r="DD43" s="279"/>
      <c r="DE43" s="279"/>
      <c r="DF43" s="279"/>
      <c r="DG43" s="279"/>
      <c r="DH43" s="279"/>
      <c r="DI43" s="279"/>
      <c r="DJ43" s="279"/>
      <c r="DK43" s="279"/>
      <c r="DL43" s="279"/>
      <c r="DM43" s="279"/>
      <c r="DN43" s="279"/>
      <c r="DO43" s="279"/>
      <c r="DP43" s="279"/>
      <c r="DQ43" s="279"/>
      <c r="DR43" s="279"/>
      <c r="DS43" s="279"/>
      <c r="DT43" s="279"/>
      <c r="DU43" s="279"/>
      <c r="DV43" s="279"/>
      <c r="DW43" s="279"/>
      <c r="DX43" s="279"/>
      <c r="DY43" s="279"/>
      <c r="DZ43" s="279"/>
      <c r="EA43" s="279"/>
      <c r="EB43" s="279"/>
      <c r="EC43" s="279"/>
      <c r="ED43" s="279"/>
      <c r="EE43" s="279"/>
      <c r="EF43" s="279"/>
      <c r="EG43" s="279"/>
      <c r="EH43" s="279"/>
      <c r="EI43" s="279"/>
      <c r="EJ43" s="279"/>
      <c r="EK43" s="279"/>
      <c r="EL43" s="279"/>
      <c r="EM43" s="279"/>
      <c r="EN43" s="279"/>
      <c r="EO43" s="279"/>
      <c r="EP43" s="279"/>
      <c r="EQ43" s="279"/>
      <c r="ER43" s="279"/>
      <c r="ES43" s="279"/>
      <c r="ET43" s="279"/>
      <c r="EU43" s="279"/>
      <c r="EV43" s="279"/>
      <c r="EW43" s="279"/>
      <c r="EX43" s="279"/>
      <c r="EY43" s="279"/>
      <c r="EZ43" s="279"/>
      <c r="FA43" s="279"/>
      <c r="FB43" s="279"/>
      <c r="FC43" s="279"/>
      <c r="FD43" s="279"/>
      <c r="FE43" s="279"/>
      <c r="FF43" s="279"/>
      <c r="FG43" s="279"/>
      <c r="FH43" s="279"/>
      <c r="FI43" s="279"/>
      <c r="FJ43" s="279"/>
      <c r="FK43" s="279"/>
      <c r="FL43" s="279"/>
      <c r="FM43" s="279"/>
      <c r="FN43" s="279"/>
      <c r="FO43" s="279"/>
      <c r="FP43" s="279"/>
      <c r="FQ43" s="279"/>
      <c r="FR43" s="279"/>
      <c r="FS43" s="279"/>
      <c r="FT43" s="279"/>
      <c r="FU43" s="279"/>
      <c r="FV43" s="279"/>
      <c r="FW43" s="279"/>
      <c r="FX43" s="279"/>
      <c r="FY43" s="279"/>
      <c r="FZ43" s="279"/>
      <c r="GA43" s="279"/>
      <c r="GB43" s="279"/>
      <c r="GC43" s="279"/>
      <c r="GD43" s="279"/>
      <c r="GE43" s="279"/>
      <c r="GF43" s="279"/>
      <c r="GG43" s="279"/>
      <c r="GH43" s="279"/>
      <c r="GI43" s="279"/>
      <c r="GJ43" s="279"/>
      <c r="GK43" s="279"/>
      <c r="GL43" s="279"/>
      <c r="GM43" s="279"/>
      <c r="GN43" s="279"/>
      <c r="GO43" s="279"/>
      <c r="GP43" s="279"/>
      <c r="GQ43" s="279"/>
      <c r="GR43" s="279"/>
      <c r="GS43" s="279"/>
      <c r="GT43" s="279"/>
      <c r="GU43" s="279"/>
      <c r="GV43" s="279"/>
      <c r="GW43" s="279"/>
      <c r="GX43" s="279"/>
      <c r="GY43" s="279"/>
      <c r="GZ43" s="279"/>
      <c r="HA43" s="279"/>
      <c r="HB43" s="279"/>
      <c r="HC43" s="279"/>
      <c r="HD43" s="279"/>
      <c r="HE43" s="279"/>
      <c r="HF43" s="279"/>
      <c r="HG43" s="279"/>
      <c r="HH43" s="279"/>
      <c r="HI43" s="279"/>
      <c r="HJ43" s="279"/>
      <c r="HK43" s="279"/>
      <c r="HL43" s="279"/>
      <c r="HM43" s="279"/>
    </row>
    <row r="44" spans="1:221" s="280" customFormat="1" x14ac:dyDescent="0.25">
      <c r="A44" s="424"/>
      <c r="E44" s="279"/>
      <c r="F44" s="279"/>
      <c r="G44" s="279"/>
      <c r="H44" s="279"/>
      <c r="I44" s="279"/>
      <c r="J44" s="279"/>
      <c r="K44" s="279"/>
      <c r="L44" s="281"/>
      <c r="M44" s="281"/>
      <c r="N44" s="281"/>
      <c r="O44" s="281"/>
      <c r="P44" s="281"/>
      <c r="Q44" s="288"/>
      <c r="R44" s="288"/>
      <c r="S44" s="282"/>
      <c r="T44" s="282"/>
      <c r="U44" s="282"/>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c r="EB44" s="279"/>
      <c r="EC44" s="279"/>
      <c r="ED44" s="279"/>
      <c r="EE44" s="279"/>
      <c r="EF44" s="279"/>
      <c r="EG44" s="279"/>
      <c r="EH44" s="279"/>
      <c r="EI44" s="279"/>
      <c r="EJ44" s="279"/>
      <c r="EK44" s="279"/>
      <c r="EL44" s="279"/>
      <c r="EM44" s="279"/>
      <c r="EN44" s="279"/>
      <c r="EO44" s="279"/>
      <c r="EP44" s="279"/>
      <c r="EQ44" s="279"/>
      <c r="ER44" s="279"/>
      <c r="ES44" s="279"/>
      <c r="ET44" s="279"/>
      <c r="EU44" s="279"/>
      <c r="EV44" s="279"/>
      <c r="EW44" s="279"/>
      <c r="EX44" s="279"/>
      <c r="EY44" s="279"/>
      <c r="EZ44" s="279"/>
      <c r="FA44" s="279"/>
      <c r="FB44" s="279"/>
      <c r="FC44" s="279"/>
      <c r="FD44" s="279"/>
      <c r="FE44" s="279"/>
      <c r="FF44" s="279"/>
      <c r="FG44" s="279"/>
      <c r="FH44" s="279"/>
      <c r="FI44" s="279"/>
      <c r="FJ44" s="279"/>
      <c r="FK44" s="279"/>
      <c r="FL44" s="279"/>
      <c r="FM44" s="279"/>
      <c r="FN44" s="279"/>
      <c r="FO44" s="279"/>
      <c r="FP44" s="279"/>
      <c r="FQ44" s="279"/>
      <c r="FR44" s="279"/>
      <c r="FS44" s="279"/>
      <c r="FT44" s="279"/>
      <c r="FU44" s="279"/>
      <c r="FV44" s="279"/>
      <c r="FW44" s="279"/>
      <c r="FX44" s="279"/>
      <c r="FY44" s="279"/>
      <c r="FZ44" s="279"/>
      <c r="GA44" s="279"/>
      <c r="GB44" s="279"/>
      <c r="GC44" s="279"/>
      <c r="GD44" s="279"/>
      <c r="GE44" s="279"/>
      <c r="GF44" s="279"/>
      <c r="GG44" s="279"/>
      <c r="GH44" s="279"/>
      <c r="GI44" s="279"/>
      <c r="GJ44" s="279"/>
      <c r="GK44" s="279"/>
      <c r="GL44" s="279"/>
      <c r="GM44" s="279"/>
      <c r="GN44" s="279"/>
      <c r="GO44" s="279"/>
      <c r="GP44" s="279"/>
      <c r="GQ44" s="279"/>
      <c r="GR44" s="279"/>
      <c r="GS44" s="279"/>
      <c r="GT44" s="279"/>
      <c r="GU44" s="279"/>
      <c r="GV44" s="279"/>
      <c r="GW44" s="279"/>
      <c r="GX44" s="279"/>
      <c r="GY44" s="279"/>
      <c r="GZ44" s="279"/>
      <c r="HA44" s="279"/>
      <c r="HB44" s="279"/>
      <c r="HC44" s="279"/>
      <c r="HD44" s="279"/>
      <c r="HE44" s="279"/>
      <c r="HF44" s="279"/>
      <c r="HG44" s="279"/>
      <c r="HH44" s="279"/>
      <c r="HI44" s="279"/>
      <c r="HJ44" s="279"/>
      <c r="HK44" s="279"/>
      <c r="HL44" s="279"/>
      <c r="HM44" s="279"/>
    </row>
    <row r="45" spans="1:221" s="280" customFormat="1" x14ac:dyDescent="0.25">
      <c r="A45" s="424"/>
      <c r="E45" s="279"/>
      <c r="F45" s="279"/>
      <c r="G45" s="279"/>
      <c r="H45" s="279"/>
      <c r="I45" s="279"/>
      <c r="J45" s="279"/>
      <c r="K45" s="279"/>
      <c r="L45" s="281"/>
      <c r="M45" s="281"/>
      <c r="N45" s="281"/>
      <c r="O45" s="281"/>
      <c r="P45" s="281"/>
      <c r="Q45" s="288"/>
      <c r="R45" s="288"/>
      <c r="S45" s="282"/>
      <c r="T45" s="282"/>
      <c r="U45" s="282"/>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c r="EB45" s="279"/>
      <c r="EC45" s="279"/>
      <c r="ED45" s="279"/>
      <c r="EE45" s="279"/>
      <c r="EF45" s="279"/>
      <c r="EG45" s="279"/>
      <c r="EH45" s="279"/>
      <c r="EI45" s="279"/>
      <c r="EJ45" s="279"/>
      <c r="EK45" s="279"/>
      <c r="EL45" s="279"/>
      <c r="EM45" s="279"/>
      <c r="EN45" s="279"/>
      <c r="EO45" s="279"/>
      <c r="EP45" s="279"/>
      <c r="EQ45" s="279"/>
      <c r="ER45" s="279"/>
      <c r="ES45" s="279"/>
      <c r="ET45" s="279"/>
      <c r="EU45" s="279"/>
      <c r="EV45" s="279"/>
      <c r="EW45" s="279"/>
      <c r="EX45" s="279"/>
      <c r="EY45" s="279"/>
      <c r="EZ45" s="279"/>
      <c r="FA45" s="279"/>
      <c r="FB45" s="279"/>
      <c r="FC45" s="279"/>
      <c r="FD45" s="279"/>
      <c r="FE45" s="279"/>
      <c r="FF45" s="279"/>
      <c r="FG45" s="279"/>
      <c r="FH45" s="279"/>
      <c r="FI45" s="279"/>
      <c r="FJ45" s="279"/>
      <c r="FK45" s="279"/>
      <c r="FL45" s="279"/>
      <c r="FM45" s="279"/>
      <c r="FN45" s="279"/>
      <c r="FO45" s="279"/>
      <c r="FP45" s="279"/>
      <c r="FQ45" s="279"/>
      <c r="FR45" s="279"/>
      <c r="FS45" s="279"/>
      <c r="FT45" s="279"/>
      <c r="FU45" s="279"/>
      <c r="FV45" s="279"/>
      <c r="FW45" s="279"/>
      <c r="FX45" s="279"/>
      <c r="FY45" s="279"/>
      <c r="FZ45" s="279"/>
      <c r="GA45" s="279"/>
      <c r="GB45" s="279"/>
      <c r="GC45" s="279"/>
      <c r="GD45" s="279"/>
      <c r="GE45" s="279"/>
      <c r="GF45" s="279"/>
      <c r="GG45" s="279"/>
      <c r="GH45" s="279"/>
      <c r="GI45" s="279"/>
      <c r="GJ45" s="279"/>
      <c r="GK45" s="279"/>
      <c r="GL45" s="279"/>
      <c r="GM45" s="279"/>
      <c r="GN45" s="279"/>
      <c r="GO45" s="279"/>
      <c r="GP45" s="279"/>
      <c r="GQ45" s="279"/>
      <c r="GR45" s="279"/>
      <c r="GS45" s="279"/>
      <c r="GT45" s="279"/>
      <c r="GU45" s="279"/>
      <c r="GV45" s="279"/>
      <c r="GW45" s="279"/>
      <c r="GX45" s="279"/>
      <c r="GY45" s="279"/>
      <c r="GZ45" s="279"/>
      <c r="HA45" s="279"/>
      <c r="HB45" s="279"/>
      <c r="HC45" s="279"/>
      <c r="HD45" s="279"/>
      <c r="HE45" s="279"/>
      <c r="HF45" s="279"/>
      <c r="HG45" s="279"/>
      <c r="HH45" s="279"/>
      <c r="HI45" s="279"/>
      <c r="HJ45" s="279"/>
      <c r="HK45" s="279"/>
      <c r="HL45" s="279"/>
      <c r="HM45" s="279"/>
    </row>
    <row r="46" spans="1:221" s="280" customFormat="1" x14ac:dyDescent="0.25">
      <c r="A46" s="424"/>
      <c r="E46" s="279"/>
      <c r="F46" s="279"/>
      <c r="G46" s="279"/>
      <c r="H46" s="279"/>
      <c r="I46" s="279"/>
      <c r="J46" s="279"/>
      <c r="K46" s="279"/>
      <c r="L46" s="281"/>
      <c r="M46" s="281"/>
      <c r="N46" s="281"/>
      <c r="O46" s="281"/>
      <c r="P46" s="281"/>
      <c r="Q46" s="288"/>
      <c r="R46" s="288"/>
      <c r="S46" s="282"/>
      <c r="T46" s="282"/>
      <c r="U46" s="282"/>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79"/>
      <c r="DA46" s="279"/>
      <c r="DB46" s="279"/>
      <c r="DC46" s="279"/>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c r="EB46" s="279"/>
      <c r="EC46" s="279"/>
      <c r="ED46" s="279"/>
      <c r="EE46" s="279"/>
      <c r="EF46" s="279"/>
      <c r="EG46" s="279"/>
      <c r="EH46" s="279"/>
      <c r="EI46" s="279"/>
      <c r="EJ46" s="279"/>
      <c r="EK46" s="279"/>
      <c r="EL46" s="279"/>
      <c r="EM46" s="279"/>
      <c r="EN46" s="279"/>
      <c r="EO46" s="279"/>
      <c r="EP46" s="279"/>
      <c r="EQ46" s="279"/>
      <c r="ER46" s="279"/>
      <c r="ES46" s="279"/>
      <c r="ET46" s="279"/>
      <c r="EU46" s="279"/>
      <c r="EV46" s="279"/>
      <c r="EW46" s="279"/>
      <c r="EX46" s="279"/>
      <c r="EY46" s="279"/>
      <c r="EZ46" s="279"/>
      <c r="FA46" s="279"/>
      <c r="FB46" s="279"/>
      <c r="FC46" s="279"/>
      <c r="FD46" s="279"/>
      <c r="FE46" s="279"/>
      <c r="FF46" s="279"/>
      <c r="FG46" s="279"/>
      <c r="FH46" s="279"/>
      <c r="FI46" s="279"/>
      <c r="FJ46" s="279"/>
      <c r="FK46" s="279"/>
      <c r="FL46" s="279"/>
      <c r="FM46" s="279"/>
      <c r="FN46" s="279"/>
      <c r="FO46" s="279"/>
      <c r="FP46" s="279"/>
      <c r="FQ46" s="279"/>
      <c r="FR46" s="279"/>
      <c r="FS46" s="279"/>
      <c r="FT46" s="279"/>
      <c r="FU46" s="279"/>
      <c r="FV46" s="279"/>
      <c r="FW46" s="279"/>
      <c r="FX46" s="279"/>
      <c r="FY46" s="279"/>
      <c r="FZ46" s="279"/>
      <c r="GA46" s="279"/>
      <c r="GB46" s="279"/>
      <c r="GC46" s="279"/>
      <c r="GD46" s="279"/>
      <c r="GE46" s="279"/>
      <c r="GF46" s="279"/>
      <c r="GG46" s="279"/>
      <c r="GH46" s="279"/>
      <c r="GI46" s="279"/>
      <c r="GJ46" s="279"/>
      <c r="GK46" s="279"/>
      <c r="GL46" s="279"/>
      <c r="GM46" s="279"/>
      <c r="GN46" s="279"/>
      <c r="GO46" s="279"/>
      <c r="GP46" s="279"/>
      <c r="GQ46" s="279"/>
      <c r="GR46" s="279"/>
      <c r="GS46" s="279"/>
      <c r="GT46" s="279"/>
      <c r="GU46" s="279"/>
      <c r="GV46" s="279"/>
      <c r="GW46" s="279"/>
      <c r="GX46" s="279"/>
      <c r="GY46" s="279"/>
      <c r="GZ46" s="279"/>
      <c r="HA46" s="279"/>
      <c r="HB46" s="279"/>
      <c r="HC46" s="279"/>
      <c r="HD46" s="279"/>
      <c r="HE46" s="279"/>
      <c r="HF46" s="279"/>
      <c r="HG46" s="279"/>
      <c r="HH46" s="279"/>
      <c r="HI46" s="279"/>
      <c r="HJ46" s="279"/>
      <c r="HK46" s="279"/>
      <c r="HL46" s="279"/>
      <c r="HM46" s="279"/>
    </row>
    <row r="47" spans="1:221" s="280" customFormat="1" x14ac:dyDescent="0.25">
      <c r="A47" s="424"/>
      <c r="E47" s="279"/>
      <c r="F47" s="279"/>
      <c r="G47" s="279"/>
      <c r="H47" s="279"/>
      <c r="I47" s="279"/>
      <c r="J47" s="279"/>
      <c r="K47" s="279"/>
      <c r="L47" s="281"/>
      <c r="M47" s="281"/>
      <c r="N47" s="281"/>
      <c r="O47" s="281"/>
      <c r="P47" s="281"/>
      <c r="Q47" s="288"/>
      <c r="R47" s="288"/>
      <c r="S47" s="282"/>
      <c r="T47" s="282"/>
      <c r="U47" s="282"/>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79"/>
      <c r="EG47" s="279"/>
      <c r="EH47" s="279"/>
      <c r="EI47" s="279"/>
      <c r="EJ47" s="279"/>
      <c r="EK47" s="279"/>
      <c r="EL47" s="279"/>
      <c r="EM47" s="279"/>
      <c r="EN47" s="279"/>
      <c r="EO47" s="279"/>
      <c r="EP47" s="279"/>
      <c r="EQ47" s="279"/>
      <c r="ER47" s="279"/>
      <c r="ES47" s="279"/>
      <c r="ET47" s="279"/>
      <c r="EU47" s="279"/>
      <c r="EV47" s="279"/>
      <c r="EW47" s="279"/>
      <c r="EX47" s="279"/>
      <c r="EY47" s="279"/>
      <c r="EZ47" s="279"/>
      <c r="FA47" s="279"/>
      <c r="FB47" s="279"/>
      <c r="FC47" s="279"/>
      <c r="FD47" s="279"/>
      <c r="FE47" s="279"/>
      <c r="FF47" s="279"/>
      <c r="FG47" s="279"/>
      <c r="FH47" s="279"/>
      <c r="FI47" s="279"/>
      <c r="FJ47" s="279"/>
      <c r="FK47" s="279"/>
      <c r="FL47" s="279"/>
      <c r="FM47" s="279"/>
      <c r="FN47" s="279"/>
      <c r="FO47" s="279"/>
      <c r="FP47" s="279"/>
      <c r="FQ47" s="279"/>
      <c r="FR47" s="279"/>
      <c r="FS47" s="279"/>
      <c r="FT47" s="279"/>
      <c r="FU47" s="279"/>
      <c r="FV47" s="279"/>
      <c r="FW47" s="279"/>
      <c r="FX47" s="279"/>
      <c r="FY47" s="279"/>
      <c r="FZ47" s="279"/>
      <c r="GA47" s="279"/>
      <c r="GB47" s="279"/>
      <c r="GC47" s="279"/>
      <c r="GD47" s="279"/>
      <c r="GE47" s="279"/>
      <c r="GF47" s="279"/>
      <c r="GG47" s="279"/>
      <c r="GH47" s="279"/>
      <c r="GI47" s="279"/>
      <c r="GJ47" s="279"/>
      <c r="GK47" s="279"/>
      <c r="GL47" s="279"/>
      <c r="GM47" s="279"/>
      <c r="GN47" s="279"/>
      <c r="GO47" s="279"/>
      <c r="GP47" s="279"/>
      <c r="GQ47" s="279"/>
      <c r="GR47" s="279"/>
      <c r="GS47" s="279"/>
      <c r="GT47" s="279"/>
      <c r="GU47" s="279"/>
      <c r="GV47" s="279"/>
      <c r="GW47" s="279"/>
      <c r="GX47" s="279"/>
      <c r="GY47" s="279"/>
      <c r="GZ47" s="279"/>
      <c r="HA47" s="279"/>
      <c r="HB47" s="279"/>
      <c r="HC47" s="279"/>
      <c r="HD47" s="279"/>
      <c r="HE47" s="279"/>
      <c r="HF47" s="279"/>
      <c r="HG47" s="279"/>
      <c r="HH47" s="279"/>
      <c r="HI47" s="279"/>
      <c r="HJ47" s="279"/>
      <c r="HK47" s="279"/>
      <c r="HL47" s="279"/>
      <c r="HM47" s="279"/>
    </row>
    <row r="48" spans="1:221" s="280" customFormat="1" x14ac:dyDescent="0.25">
      <c r="A48" s="424"/>
      <c r="E48" s="279"/>
      <c r="F48" s="279"/>
      <c r="G48" s="279"/>
      <c r="H48" s="279"/>
      <c r="I48" s="279"/>
      <c r="J48" s="279"/>
      <c r="K48" s="279"/>
      <c r="L48" s="281"/>
      <c r="M48" s="281"/>
      <c r="N48" s="281"/>
      <c r="O48" s="281"/>
      <c r="P48" s="281"/>
      <c r="Q48" s="288"/>
      <c r="R48" s="288"/>
      <c r="S48" s="282"/>
      <c r="T48" s="282"/>
      <c r="U48" s="282"/>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c r="EB48" s="279"/>
      <c r="EC48" s="279"/>
      <c r="ED48" s="279"/>
      <c r="EE48" s="279"/>
      <c r="EF48" s="279"/>
      <c r="EG48" s="279"/>
      <c r="EH48" s="279"/>
      <c r="EI48" s="279"/>
      <c r="EJ48" s="279"/>
      <c r="EK48" s="279"/>
      <c r="EL48" s="279"/>
      <c r="EM48" s="279"/>
      <c r="EN48" s="279"/>
      <c r="EO48" s="279"/>
      <c r="EP48" s="279"/>
      <c r="EQ48" s="279"/>
      <c r="ER48" s="279"/>
      <c r="ES48" s="279"/>
      <c r="ET48" s="279"/>
      <c r="EU48" s="279"/>
      <c r="EV48" s="279"/>
      <c r="EW48" s="279"/>
      <c r="EX48" s="279"/>
      <c r="EY48" s="279"/>
      <c r="EZ48" s="279"/>
      <c r="FA48" s="279"/>
      <c r="FB48" s="279"/>
      <c r="FC48" s="279"/>
      <c r="FD48" s="279"/>
      <c r="FE48" s="279"/>
      <c r="FF48" s="279"/>
      <c r="FG48" s="279"/>
      <c r="FH48" s="279"/>
      <c r="FI48" s="279"/>
      <c r="FJ48" s="279"/>
      <c r="FK48" s="279"/>
      <c r="FL48" s="279"/>
      <c r="FM48" s="279"/>
      <c r="FN48" s="279"/>
      <c r="FO48" s="279"/>
      <c r="FP48" s="279"/>
      <c r="FQ48" s="279"/>
      <c r="FR48" s="279"/>
      <c r="FS48" s="279"/>
      <c r="FT48" s="279"/>
      <c r="FU48" s="279"/>
      <c r="FV48" s="279"/>
      <c r="FW48" s="279"/>
      <c r="FX48" s="279"/>
      <c r="FY48" s="279"/>
      <c r="FZ48" s="279"/>
      <c r="GA48" s="279"/>
      <c r="GB48" s="279"/>
      <c r="GC48" s="279"/>
      <c r="GD48" s="279"/>
      <c r="GE48" s="279"/>
      <c r="GF48" s="279"/>
      <c r="GG48" s="279"/>
      <c r="GH48" s="279"/>
      <c r="GI48" s="279"/>
      <c r="GJ48" s="279"/>
      <c r="GK48" s="279"/>
      <c r="GL48" s="279"/>
      <c r="GM48" s="279"/>
      <c r="GN48" s="279"/>
      <c r="GO48" s="279"/>
      <c r="GP48" s="279"/>
      <c r="GQ48" s="279"/>
      <c r="GR48" s="279"/>
      <c r="GS48" s="279"/>
      <c r="GT48" s="279"/>
      <c r="GU48" s="279"/>
      <c r="GV48" s="279"/>
      <c r="GW48" s="279"/>
      <c r="GX48" s="279"/>
      <c r="GY48" s="279"/>
      <c r="GZ48" s="279"/>
      <c r="HA48" s="279"/>
      <c r="HB48" s="279"/>
      <c r="HC48" s="279"/>
      <c r="HD48" s="279"/>
      <c r="HE48" s="279"/>
      <c r="HF48" s="279"/>
      <c r="HG48" s="279"/>
      <c r="HH48" s="279"/>
      <c r="HI48" s="279"/>
      <c r="HJ48" s="279"/>
      <c r="HK48" s="279"/>
      <c r="HL48" s="279"/>
      <c r="HM48" s="279"/>
    </row>
    <row r="49" spans="1:221" s="280" customFormat="1" x14ac:dyDescent="0.25">
      <c r="A49" s="424"/>
      <c r="E49" s="279"/>
      <c r="F49" s="279"/>
      <c r="G49" s="279"/>
      <c r="H49" s="279"/>
      <c r="I49" s="279"/>
      <c r="J49" s="279"/>
      <c r="K49" s="279"/>
      <c r="L49" s="281"/>
      <c r="M49" s="281"/>
      <c r="N49" s="281"/>
      <c r="O49" s="281"/>
      <c r="P49" s="281"/>
      <c r="Q49" s="288"/>
      <c r="R49" s="288"/>
      <c r="S49" s="282"/>
      <c r="T49" s="282"/>
      <c r="U49" s="282"/>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c r="EB49" s="279"/>
      <c r="EC49" s="279"/>
      <c r="ED49" s="279"/>
      <c r="EE49" s="279"/>
      <c r="EF49" s="279"/>
      <c r="EG49" s="279"/>
      <c r="EH49" s="279"/>
      <c r="EI49" s="279"/>
      <c r="EJ49" s="279"/>
      <c r="EK49" s="279"/>
      <c r="EL49" s="279"/>
      <c r="EM49" s="279"/>
      <c r="EN49" s="279"/>
      <c r="EO49" s="279"/>
      <c r="EP49" s="279"/>
      <c r="EQ49" s="279"/>
      <c r="ER49" s="279"/>
      <c r="ES49" s="279"/>
      <c r="ET49" s="279"/>
      <c r="EU49" s="279"/>
      <c r="EV49" s="279"/>
      <c r="EW49" s="279"/>
      <c r="EX49" s="279"/>
      <c r="EY49" s="279"/>
      <c r="EZ49" s="279"/>
      <c r="FA49" s="279"/>
      <c r="FB49" s="279"/>
      <c r="FC49" s="279"/>
      <c r="FD49" s="279"/>
      <c r="FE49" s="279"/>
      <c r="FF49" s="279"/>
      <c r="FG49" s="279"/>
      <c r="FH49" s="279"/>
      <c r="FI49" s="279"/>
      <c r="FJ49" s="279"/>
      <c r="FK49" s="279"/>
      <c r="FL49" s="279"/>
      <c r="FM49" s="279"/>
      <c r="FN49" s="279"/>
      <c r="FO49" s="279"/>
      <c r="FP49" s="279"/>
      <c r="FQ49" s="279"/>
      <c r="FR49" s="279"/>
      <c r="FS49" s="279"/>
      <c r="FT49" s="279"/>
      <c r="FU49" s="279"/>
      <c r="FV49" s="279"/>
      <c r="FW49" s="279"/>
      <c r="FX49" s="279"/>
      <c r="FY49" s="279"/>
      <c r="FZ49" s="279"/>
      <c r="GA49" s="279"/>
      <c r="GB49" s="279"/>
      <c r="GC49" s="279"/>
      <c r="GD49" s="279"/>
      <c r="GE49" s="279"/>
      <c r="GF49" s="279"/>
      <c r="GG49" s="279"/>
      <c r="GH49" s="279"/>
      <c r="GI49" s="279"/>
      <c r="GJ49" s="279"/>
      <c r="GK49" s="279"/>
      <c r="GL49" s="279"/>
      <c r="GM49" s="279"/>
      <c r="GN49" s="279"/>
      <c r="GO49" s="279"/>
      <c r="GP49" s="279"/>
      <c r="GQ49" s="279"/>
      <c r="GR49" s="279"/>
      <c r="GS49" s="279"/>
      <c r="GT49" s="279"/>
      <c r="GU49" s="279"/>
      <c r="GV49" s="279"/>
      <c r="GW49" s="279"/>
      <c r="GX49" s="279"/>
      <c r="GY49" s="279"/>
      <c r="GZ49" s="279"/>
      <c r="HA49" s="279"/>
      <c r="HB49" s="279"/>
      <c r="HC49" s="279"/>
      <c r="HD49" s="279"/>
      <c r="HE49" s="279"/>
      <c r="HF49" s="279"/>
      <c r="HG49" s="279"/>
      <c r="HH49" s="279"/>
      <c r="HI49" s="279"/>
      <c r="HJ49" s="279"/>
      <c r="HK49" s="279"/>
      <c r="HL49" s="279"/>
      <c r="HM49" s="279"/>
    </row>
    <row r="50" spans="1:221" s="280" customFormat="1" x14ac:dyDescent="0.25">
      <c r="A50" s="424"/>
      <c r="E50" s="279"/>
      <c r="F50" s="279"/>
      <c r="G50" s="279"/>
      <c r="H50" s="279"/>
      <c r="I50" s="279"/>
      <c r="J50" s="279"/>
      <c r="K50" s="279"/>
      <c r="L50" s="281"/>
      <c r="M50" s="281"/>
      <c r="N50" s="281"/>
      <c r="O50" s="281"/>
      <c r="P50" s="281"/>
      <c r="Q50" s="288"/>
      <c r="R50" s="288"/>
      <c r="S50" s="282"/>
      <c r="T50" s="282"/>
      <c r="U50" s="282"/>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79"/>
      <c r="DA50" s="279"/>
      <c r="DB50" s="279"/>
      <c r="DC50" s="279"/>
      <c r="DD50" s="279"/>
      <c r="DE50" s="279"/>
      <c r="DF50" s="279"/>
      <c r="DG50" s="279"/>
      <c r="DH50" s="279"/>
      <c r="DI50" s="279"/>
      <c r="DJ50" s="279"/>
      <c r="DK50" s="279"/>
      <c r="DL50" s="279"/>
      <c r="DM50" s="279"/>
      <c r="DN50" s="279"/>
      <c r="DO50" s="279"/>
      <c r="DP50" s="279"/>
      <c r="DQ50" s="279"/>
      <c r="DR50" s="279"/>
      <c r="DS50" s="279"/>
      <c r="DT50" s="279"/>
      <c r="DU50" s="279"/>
      <c r="DV50" s="279"/>
      <c r="DW50" s="279"/>
      <c r="DX50" s="279"/>
      <c r="DY50" s="279"/>
      <c r="DZ50" s="279"/>
      <c r="EA50" s="279"/>
      <c r="EB50" s="279"/>
      <c r="EC50" s="279"/>
      <c r="ED50" s="279"/>
      <c r="EE50" s="279"/>
      <c r="EF50" s="279"/>
      <c r="EG50" s="279"/>
      <c r="EH50" s="279"/>
      <c r="EI50" s="279"/>
      <c r="EJ50" s="279"/>
      <c r="EK50" s="279"/>
      <c r="EL50" s="279"/>
      <c r="EM50" s="279"/>
      <c r="EN50" s="279"/>
      <c r="EO50" s="279"/>
      <c r="EP50" s="279"/>
      <c r="EQ50" s="279"/>
      <c r="ER50" s="279"/>
      <c r="ES50" s="279"/>
      <c r="ET50" s="279"/>
      <c r="EU50" s="279"/>
      <c r="EV50" s="279"/>
      <c r="EW50" s="279"/>
      <c r="EX50" s="279"/>
      <c r="EY50" s="279"/>
      <c r="EZ50" s="279"/>
      <c r="FA50" s="279"/>
      <c r="FB50" s="279"/>
      <c r="FC50" s="279"/>
      <c r="FD50" s="279"/>
      <c r="FE50" s="279"/>
      <c r="FF50" s="279"/>
      <c r="FG50" s="279"/>
      <c r="FH50" s="279"/>
      <c r="FI50" s="279"/>
      <c r="FJ50" s="279"/>
      <c r="FK50" s="279"/>
      <c r="FL50" s="279"/>
      <c r="FM50" s="279"/>
      <c r="FN50" s="279"/>
      <c r="FO50" s="279"/>
      <c r="FP50" s="279"/>
      <c r="FQ50" s="279"/>
      <c r="FR50" s="279"/>
      <c r="FS50" s="279"/>
      <c r="FT50" s="279"/>
      <c r="FU50" s="279"/>
      <c r="FV50" s="279"/>
      <c r="FW50" s="279"/>
      <c r="FX50" s="279"/>
      <c r="FY50" s="279"/>
      <c r="FZ50" s="279"/>
      <c r="GA50" s="279"/>
      <c r="GB50" s="279"/>
      <c r="GC50" s="279"/>
      <c r="GD50" s="279"/>
      <c r="GE50" s="279"/>
      <c r="GF50" s="279"/>
      <c r="GG50" s="279"/>
      <c r="GH50" s="279"/>
      <c r="GI50" s="279"/>
      <c r="GJ50" s="279"/>
      <c r="GK50" s="279"/>
      <c r="GL50" s="279"/>
      <c r="GM50" s="279"/>
      <c r="GN50" s="279"/>
      <c r="GO50" s="279"/>
      <c r="GP50" s="279"/>
      <c r="GQ50" s="279"/>
      <c r="GR50" s="279"/>
      <c r="GS50" s="279"/>
      <c r="GT50" s="279"/>
      <c r="GU50" s="279"/>
      <c r="GV50" s="279"/>
      <c r="GW50" s="279"/>
      <c r="GX50" s="279"/>
      <c r="GY50" s="279"/>
      <c r="GZ50" s="279"/>
      <c r="HA50" s="279"/>
      <c r="HB50" s="279"/>
      <c r="HC50" s="279"/>
      <c r="HD50" s="279"/>
      <c r="HE50" s="279"/>
      <c r="HF50" s="279"/>
      <c r="HG50" s="279"/>
      <c r="HH50" s="279"/>
      <c r="HI50" s="279"/>
      <c r="HJ50" s="279"/>
      <c r="HK50" s="279"/>
      <c r="HL50" s="279"/>
      <c r="HM50" s="279"/>
    </row>
    <row r="51" spans="1:221" s="280" customFormat="1" x14ac:dyDescent="0.25">
      <c r="A51" s="424"/>
      <c r="E51" s="279"/>
      <c r="F51" s="279"/>
      <c r="G51" s="279"/>
      <c r="H51" s="279"/>
      <c r="I51" s="279"/>
      <c r="J51" s="279"/>
      <c r="K51" s="279"/>
      <c r="L51" s="281"/>
      <c r="M51" s="281"/>
      <c r="N51" s="281"/>
      <c r="O51" s="281"/>
      <c r="P51" s="281"/>
      <c r="Q51" s="288"/>
      <c r="R51" s="288"/>
      <c r="S51" s="282"/>
      <c r="T51" s="282"/>
      <c r="U51" s="282"/>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79"/>
      <c r="DA51" s="279"/>
      <c r="DB51" s="279"/>
      <c r="DC51" s="279"/>
      <c r="DD51" s="279"/>
      <c r="DE51" s="279"/>
      <c r="DF51" s="279"/>
      <c r="DG51" s="279"/>
      <c r="DH51" s="279"/>
      <c r="DI51" s="279"/>
      <c r="DJ51" s="279"/>
      <c r="DK51" s="279"/>
      <c r="DL51" s="279"/>
      <c r="DM51" s="279"/>
      <c r="DN51" s="279"/>
      <c r="DO51" s="279"/>
      <c r="DP51" s="279"/>
      <c r="DQ51" s="279"/>
      <c r="DR51" s="279"/>
      <c r="DS51" s="279"/>
      <c r="DT51" s="279"/>
      <c r="DU51" s="279"/>
      <c r="DV51" s="279"/>
      <c r="DW51" s="279"/>
      <c r="DX51" s="279"/>
      <c r="DY51" s="279"/>
      <c r="DZ51" s="279"/>
      <c r="EA51" s="279"/>
      <c r="EB51" s="279"/>
      <c r="EC51" s="279"/>
      <c r="ED51" s="279"/>
      <c r="EE51" s="279"/>
      <c r="EF51" s="279"/>
      <c r="EG51" s="279"/>
      <c r="EH51" s="279"/>
      <c r="EI51" s="279"/>
      <c r="EJ51" s="279"/>
      <c r="EK51" s="279"/>
      <c r="EL51" s="279"/>
      <c r="EM51" s="279"/>
      <c r="EN51" s="279"/>
      <c r="EO51" s="279"/>
      <c r="EP51" s="279"/>
      <c r="EQ51" s="279"/>
      <c r="ER51" s="279"/>
      <c r="ES51" s="279"/>
      <c r="ET51" s="279"/>
      <c r="EU51" s="279"/>
      <c r="EV51" s="279"/>
      <c r="EW51" s="279"/>
      <c r="EX51" s="279"/>
      <c r="EY51" s="279"/>
      <c r="EZ51" s="279"/>
      <c r="FA51" s="279"/>
      <c r="FB51" s="279"/>
      <c r="FC51" s="279"/>
      <c r="FD51" s="279"/>
      <c r="FE51" s="279"/>
      <c r="FF51" s="279"/>
      <c r="FG51" s="279"/>
      <c r="FH51" s="279"/>
      <c r="FI51" s="279"/>
      <c r="FJ51" s="279"/>
      <c r="FK51" s="279"/>
      <c r="FL51" s="279"/>
      <c r="FM51" s="279"/>
      <c r="FN51" s="279"/>
      <c r="FO51" s="279"/>
      <c r="FP51" s="279"/>
      <c r="FQ51" s="279"/>
      <c r="FR51" s="279"/>
      <c r="FS51" s="279"/>
      <c r="FT51" s="279"/>
      <c r="FU51" s="279"/>
      <c r="FV51" s="279"/>
      <c r="FW51" s="279"/>
      <c r="FX51" s="279"/>
      <c r="FY51" s="279"/>
      <c r="FZ51" s="279"/>
      <c r="GA51" s="279"/>
      <c r="GB51" s="279"/>
      <c r="GC51" s="279"/>
      <c r="GD51" s="279"/>
      <c r="GE51" s="279"/>
      <c r="GF51" s="279"/>
      <c r="GG51" s="279"/>
      <c r="GH51" s="279"/>
      <c r="GI51" s="279"/>
      <c r="GJ51" s="279"/>
      <c r="GK51" s="279"/>
      <c r="GL51" s="279"/>
      <c r="GM51" s="279"/>
      <c r="GN51" s="279"/>
      <c r="GO51" s="279"/>
      <c r="GP51" s="279"/>
      <c r="GQ51" s="279"/>
      <c r="GR51" s="279"/>
      <c r="GS51" s="279"/>
      <c r="GT51" s="279"/>
      <c r="GU51" s="279"/>
      <c r="GV51" s="279"/>
      <c r="GW51" s="279"/>
      <c r="GX51" s="279"/>
      <c r="GY51" s="279"/>
      <c r="GZ51" s="279"/>
      <c r="HA51" s="279"/>
      <c r="HB51" s="279"/>
      <c r="HC51" s="279"/>
      <c r="HD51" s="279"/>
      <c r="HE51" s="279"/>
      <c r="HF51" s="279"/>
      <c r="HG51" s="279"/>
      <c r="HH51" s="279"/>
      <c r="HI51" s="279"/>
      <c r="HJ51" s="279"/>
      <c r="HK51" s="279"/>
      <c r="HL51" s="279"/>
      <c r="HM51" s="279"/>
    </row>
    <row r="52" spans="1:221" s="280" customFormat="1" x14ac:dyDescent="0.25">
      <c r="A52" s="424"/>
      <c r="E52" s="279"/>
      <c r="F52" s="279"/>
      <c r="G52" s="279"/>
      <c r="H52" s="279"/>
      <c r="I52" s="279"/>
      <c r="J52" s="279"/>
      <c r="K52" s="279"/>
      <c r="L52" s="281"/>
      <c r="M52" s="281"/>
      <c r="N52" s="281"/>
      <c r="O52" s="281"/>
      <c r="P52" s="281"/>
      <c r="Q52" s="288"/>
      <c r="R52" s="288"/>
      <c r="S52" s="282"/>
      <c r="T52" s="282"/>
      <c r="U52" s="282"/>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79"/>
      <c r="DA52" s="279"/>
      <c r="DB52" s="279"/>
      <c r="DC52" s="279"/>
      <c r="DD52" s="279"/>
      <c r="DE52" s="279"/>
      <c r="DF52" s="279"/>
      <c r="DG52" s="279"/>
      <c r="DH52" s="279"/>
      <c r="DI52" s="279"/>
      <c r="DJ52" s="279"/>
      <c r="DK52" s="279"/>
      <c r="DL52" s="279"/>
      <c r="DM52" s="279"/>
      <c r="DN52" s="279"/>
      <c r="DO52" s="279"/>
      <c r="DP52" s="279"/>
      <c r="DQ52" s="279"/>
      <c r="DR52" s="279"/>
      <c r="DS52" s="279"/>
      <c r="DT52" s="279"/>
      <c r="DU52" s="279"/>
      <c r="DV52" s="279"/>
      <c r="DW52" s="279"/>
      <c r="DX52" s="279"/>
      <c r="DY52" s="279"/>
      <c r="DZ52" s="279"/>
      <c r="EA52" s="279"/>
      <c r="EB52" s="279"/>
      <c r="EC52" s="279"/>
      <c r="ED52" s="279"/>
      <c r="EE52" s="279"/>
      <c r="EF52" s="279"/>
      <c r="EG52" s="279"/>
      <c r="EH52" s="279"/>
      <c r="EI52" s="279"/>
      <c r="EJ52" s="279"/>
      <c r="EK52" s="279"/>
      <c r="EL52" s="279"/>
      <c r="EM52" s="279"/>
      <c r="EN52" s="279"/>
      <c r="EO52" s="279"/>
      <c r="EP52" s="279"/>
      <c r="EQ52" s="279"/>
      <c r="ER52" s="279"/>
      <c r="ES52" s="279"/>
      <c r="ET52" s="279"/>
      <c r="EU52" s="279"/>
      <c r="EV52" s="279"/>
      <c r="EW52" s="279"/>
      <c r="EX52" s="279"/>
      <c r="EY52" s="279"/>
      <c r="EZ52" s="279"/>
      <c r="FA52" s="279"/>
      <c r="FB52" s="279"/>
      <c r="FC52" s="279"/>
      <c r="FD52" s="279"/>
      <c r="FE52" s="279"/>
      <c r="FF52" s="279"/>
      <c r="FG52" s="279"/>
      <c r="FH52" s="279"/>
      <c r="FI52" s="279"/>
      <c r="FJ52" s="279"/>
      <c r="FK52" s="279"/>
      <c r="FL52" s="279"/>
      <c r="FM52" s="279"/>
      <c r="FN52" s="279"/>
      <c r="FO52" s="279"/>
      <c r="FP52" s="279"/>
      <c r="FQ52" s="279"/>
      <c r="FR52" s="279"/>
      <c r="FS52" s="279"/>
      <c r="FT52" s="279"/>
      <c r="FU52" s="279"/>
      <c r="FV52" s="279"/>
      <c r="FW52" s="279"/>
      <c r="FX52" s="279"/>
      <c r="FY52" s="279"/>
      <c r="FZ52" s="279"/>
      <c r="GA52" s="279"/>
      <c r="GB52" s="279"/>
      <c r="GC52" s="279"/>
      <c r="GD52" s="279"/>
      <c r="GE52" s="279"/>
      <c r="GF52" s="279"/>
      <c r="GG52" s="279"/>
      <c r="GH52" s="279"/>
      <c r="GI52" s="279"/>
      <c r="GJ52" s="279"/>
      <c r="GK52" s="279"/>
      <c r="GL52" s="279"/>
      <c r="GM52" s="279"/>
      <c r="GN52" s="279"/>
      <c r="GO52" s="279"/>
      <c r="GP52" s="279"/>
      <c r="GQ52" s="279"/>
      <c r="GR52" s="279"/>
      <c r="GS52" s="279"/>
      <c r="GT52" s="279"/>
      <c r="GU52" s="279"/>
      <c r="GV52" s="279"/>
      <c r="GW52" s="279"/>
      <c r="GX52" s="279"/>
      <c r="GY52" s="279"/>
      <c r="GZ52" s="279"/>
      <c r="HA52" s="279"/>
      <c r="HB52" s="279"/>
      <c r="HC52" s="279"/>
      <c r="HD52" s="279"/>
      <c r="HE52" s="279"/>
      <c r="HF52" s="279"/>
      <c r="HG52" s="279"/>
      <c r="HH52" s="279"/>
      <c r="HI52" s="279"/>
      <c r="HJ52" s="279"/>
      <c r="HK52" s="279"/>
      <c r="HL52" s="279"/>
      <c r="HM52" s="279"/>
    </row>
    <row r="53" spans="1:221" s="280" customFormat="1" x14ac:dyDescent="0.25">
      <c r="A53" s="424"/>
      <c r="E53" s="279"/>
      <c r="F53" s="279"/>
      <c r="G53" s="279"/>
      <c r="H53" s="279"/>
      <c r="I53" s="279"/>
      <c r="J53" s="279"/>
      <c r="K53" s="279"/>
      <c r="L53" s="281"/>
      <c r="M53" s="281"/>
      <c r="N53" s="281"/>
      <c r="O53" s="281"/>
      <c r="P53" s="281"/>
      <c r="Q53" s="288"/>
      <c r="R53" s="288"/>
      <c r="S53" s="282"/>
      <c r="T53" s="282"/>
      <c r="U53" s="282"/>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c r="EB53" s="279"/>
      <c r="EC53" s="279"/>
      <c r="ED53" s="279"/>
      <c r="EE53" s="279"/>
      <c r="EF53" s="279"/>
      <c r="EG53" s="279"/>
      <c r="EH53" s="279"/>
      <c r="EI53" s="279"/>
      <c r="EJ53" s="279"/>
      <c r="EK53" s="279"/>
      <c r="EL53" s="279"/>
      <c r="EM53" s="279"/>
      <c r="EN53" s="279"/>
      <c r="EO53" s="279"/>
      <c r="EP53" s="279"/>
      <c r="EQ53" s="279"/>
      <c r="ER53" s="279"/>
      <c r="ES53" s="279"/>
      <c r="ET53" s="279"/>
      <c r="EU53" s="279"/>
      <c r="EV53" s="279"/>
      <c r="EW53" s="279"/>
      <c r="EX53" s="279"/>
      <c r="EY53" s="279"/>
      <c r="EZ53" s="279"/>
      <c r="FA53" s="279"/>
      <c r="FB53" s="279"/>
      <c r="FC53" s="279"/>
      <c r="FD53" s="279"/>
      <c r="FE53" s="279"/>
      <c r="FF53" s="279"/>
      <c r="FG53" s="279"/>
      <c r="FH53" s="279"/>
      <c r="FI53" s="279"/>
      <c r="FJ53" s="279"/>
      <c r="FK53" s="279"/>
      <c r="FL53" s="279"/>
      <c r="FM53" s="279"/>
      <c r="FN53" s="279"/>
      <c r="FO53" s="279"/>
      <c r="FP53" s="279"/>
      <c r="FQ53" s="279"/>
      <c r="FR53" s="279"/>
      <c r="FS53" s="279"/>
      <c r="FT53" s="279"/>
      <c r="FU53" s="279"/>
      <c r="FV53" s="279"/>
      <c r="FW53" s="279"/>
      <c r="FX53" s="279"/>
      <c r="FY53" s="279"/>
      <c r="FZ53" s="279"/>
      <c r="GA53" s="279"/>
      <c r="GB53" s="279"/>
      <c r="GC53" s="279"/>
      <c r="GD53" s="279"/>
      <c r="GE53" s="279"/>
      <c r="GF53" s="279"/>
      <c r="GG53" s="279"/>
      <c r="GH53" s="279"/>
      <c r="GI53" s="279"/>
      <c r="GJ53" s="279"/>
      <c r="GK53" s="279"/>
      <c r="GL53" s="279"/>
      <c r="GM53" s="279"/>
      <c r="GN53" s="279"/>
      <c r="GO53" s="279"/>
      <c r="GP53" s="279"/>
      <c r="GQ53" s="279"/>
      <c r="GR53" s="279"/>
      <c r="GS53" s="279"/>
      <c r="GT53" s="279"/>
      <c r="GU53" s="279"/>
      <c r="GV53" s="279"/>
      <c r="GW53" s="279"/>
      <c r="GX53" s="279"/>
      <c r="GY53" s="279"/>
      <c r="GZ53" s="279"/>
      <c r="HA53" s="279"/>
      <c r="HB53" s="279"/>
      <c r="HC53" s="279"/>
      <c r="HD53" s="279"/>
      <c r="HE53" s="279"/>
      <c r="HF53" s="279"/>
      <c r="HG53" s="279"/>
      <c r="HH53" s="279"/>
      <c r="HI53" s="279"/>
      <c r="HJ53" s="279"/>
      <c r="HK53" s="279"/>
      <c r="HL53" s="279"/>
      <c r="HM53" s="279"/>
    </row>
    <row r="54" spans="1:221" s="280" customFormat="1" x14ac:dyDescent="0.25">
      <c r="A54" s="424"/>
      <c r="E54" s="279"/>
      <c r="F54" s="279"/>
      <c r="G54" s="279"/>
      <c r="H54" s="279"/>
      <c r="I54" s="279"/>
      <c r="J54" s="279"/>
      <c r="K54" s="279"/>
      <c r="L54" s="281"/>
      <c r="M54" s="281"/>
      <c r="N54" s="281"/>
      <c r="O54" s="281"/>
      <c r="P54" s="281"/>
      <c r="Q54" s="288"/>
      <c r="R54" s="288"/>
      <c r="S54" s="282"/>
      <c r="T54" s="282"/>
      <c r="U54" s="282"/>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c r="CB54" s="279"/>
      <c r="CC54" s="279"/>
      <c r="CD54" s="279"/>
      <c r="CE54" s="279"/>
      <c r="CF54" s="279"/>
      <c r="CG54" s="279"/>
      <c r="CH54" s="279"/>
      <c r="CI54" s="279"/>
      <c r="CJ54" s="279"/>
      <c r="CK54" s="279"/>
      <c r="CL54" s="279"/>
      <c r="CM54" s="279"/>
      <c r="CN54" s="279"/>
      <c r="CO54" s="279"/>
      <c r="CP54" s="279"/>
      <c r="CQ54" s="279"/>
      <c r="CR54" s="279"/>
      <c r="CS54" s="279"/>
      <c r="CT54" s="279"/>
      <c r="CU54" s="279"/>
      <c r="CV54" s="279"/>
      <c r="CW54" s="279"/>
      <c r="CX54" s="279"/>
      <c r="CY54" s="279"/>
      <c r="CZ54" s="279"/>
      <c r="DA54" s="279"/>
      <c r="DB54" s="279"/>
      <c r="DC54" s="279"/>
      <c r="DD54" s="279"/>
      <c r="DE54" s="279"/>
      <c r="DF54" s="279"/>
      <c r="DG54" s="279"/>
      <c r="DH54" s="279"/>
      <c r="DI54" s="279"/>
      <c r="DJ54" s="279"/>
      <c r="DK54" s="279"/>
      <c r="DL54" s="279"/>
      <c r="DM54" s="279"/>
      <c r="DN54" s="279"/>
      <c r="DO54" s="279"/>
      <c r="DP54" s="279"/>
      <c r="DQ54" s="279"/>
      <c r="DR54" s="279"/>
      <c r="DS54" s="279"/>
      <c r="DT54" s="279"/>
      <c r="DU54" s="279"/>
      <c r="DV54" s="279"/>
      <c r="DW54" s="279"/>
      <c r="DX54" s="279"/>
      <c r="DY54" s="279"/>
      <c r="DZ54" s="279"/>
      <c r="EA54" s="279"/>
      <c r="EB54" s="279"/>
      <c r="EC54" s="279"/>
      <c r="ED54" s="279"/>
      <c r="EE54" s="279"/>
      <c r="EF54" s="279"/>
      <c r="EG54" s="279"/>
      <c r="EH54" s="279"/>
      <c r="EI54" s="279"/>
      <c r="EJ54" s="279"/>
      <c r="EK54" s="279"/>
      <c r="EL54" s="279"/>
      <c r="EM54" s="279"/>
      <c r="EN54" s="279"/>
      <c r="EO54" s="279"/>
      <c r="EP54" s="279"/>
      <c r="EQ54" s="279"/>
      <c r="ER54" s="279"/>
      <c r="ES54" s="279"/>
      <c r="ET54" s="279"/>
      <c r="EU54" s="279"/>
      <c r="EV54" s="279"/>
      <c r="EW54" s="279"/>
      <c r="EX54" s="279"/>
      <c r="EY54" s="279"/>
      <c r="EZ54" s="279"/>
      <c r="FA54" s="279"/>
      <c r="FB54" s="279"/>
      <c r="FC54" s="279"/>
      <c r="FD54" s="279"/>
      <c r="FE54" s="279"/>
      <c r="FF54" s="279"/>
      <c r="FG54" s="279"/>
      <c r="FH54" s="279"/>
      <c r="FI54" s="279"/>
      <c r="FJ54" s="279"/>
      <c r="FK54" s="279"/>
      <c r="FL54" s="279"/>
      <c r="FM54" s="279"/>
      <c r="FN54" s="279"/>
      <c r="FO54" s="279"/>
      <c r="FP54" s="279"/>
      <c r="FQ54" s="279"/>
      <c r="FR54" s="279"/>
      <c r="FS54" s="279"/>
      <c r="FT54" s="279"/>
      <c r="FU54" s="279"/>
      <c r="FV54" s="279"/>
      <c r="FW54" s="279"/>
      <c r="FX54" s="279"/>
      <c r="FY54" s="279"/>
      <c r="FZ54" s="279"/>
      <c r="GA54" s="279"/>
      <c r="GB54" s="279"/>
      <c r="GC54" s="279"/>
      <c r="GD54" s="279"/>
      <c r="GE54" s="279"/>
      <c r="GF54" s="279"/>
      <c r="GG54" s="279"/>
      <c r="GH54" s="279"/>
      <c r="GI54" s="279"/>
      <c r="GJ54" s="279"/>
      <c r="GK54" s="279"/>
      <c r="GL54" s="279"/>
      <c r="GM54" s="279"/>
      <c r="GN54" s="279"/>
      <c r="GO54" s="279"/>
      <c r="GP54" s="279"/>
      <c r="GQ54" s="279"/>
      <c r="GR54" s="279"/>
      <c r="GS54" s="279"/>
      <c r="GT54" s="279"/>
      <c r="GU54" s="279"/>
      <c r="GV54" s="279"/>
      <c r="GW54" s="279"/>
      <c r="GX54" s="279"/>
      <c r="GY54" s="279"/>
      <c r="GZ54" s="279"/>
      <c r="HA54" s="279"/>
      <c r="HB54" s="279"/>
      <c r="HC54" s="279"/>
      <c r="HD54" s="279"/>
      <c r="HE54" s="279"/>
      <c r="HF54" s="279"/>
      <c r="HG54" s="279"/>
      <c r="HH54" s="279"/>
      <c r="HI54" s="279"/>
      <c r="HJ54" s="279"/>
      <c r="HK54" s="279"/>
      <c r="HL54" s="279"/>
      <c r="HM54" s="279"/>
    </row>
    <row r="55" spans="1:221" s="280" customFormat="1" x14ac:dyDescent="0.25">
      <c r="A55" s="424"/>
      <c r="E55" s="279"/>
      <c r="F55" s="279"/>
      <c r="G55" s="279"/>
      <c r="H55" s="279"/>
      <c r="I55" s="279"/>
      <c r="J55" s="279"/>
      <c r="K55" s="279"/>
      <c r="L55" s="281"/>
      <c r="M55" s="281"/>
      <c r="N55" s="281"/>
      <c r="O55" s="281"/>
      <c r="P55" s="281"/>
      <c r="Q55" s="288"/>
      <c r="R55" s="288"/>
      <c r="S55" s="282"/>
      <c r="T55" s="282"/>
      <c r="U55" s="282"/>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279"/>
      <c r="DJ55" s="279"/>
      <c r="DK55" s="279"/>
      <c r="DL55" s="279"/>
      <c r="DM55" s="279"/>
      <c r="DN55" s="279"/>
      <c r="DO55" s="279"/>
      <c r="DP55" s="279"/>
      <c r="DQ55" s="279"/>
      <c r="DR55" s="279"/>
      <c r="DS55" s="279"/>
      <c r="DT55" s="279"/>
      <c r="DU55" s="279"/>
      <c r="DV55" s="279"/>
      <c r="DW55" s="279"/>
      <c r="DX55" s="279"/>
      <c r="DY55" s="279"/>
      <c r="DZ55" s="279"/>
      <c r="EA55" s="279"/>
      <c r="EB55" s="279"/>
      <c r="EC55" s="279"/>
      <c r="ED55" s="279"/>
      <c r="EE55" s="279"/>
      <c r="EF55" s="279"/>
      <c r="EG55" s="279"/>
      <c r="EH55" s="279"/>
      <c r="EI55" s="279"/>
      <c r="EJ55" s="279"/>
      <c r="EK55" s="279"/>
      <c r="EL55" s="279"/>
      <c r="EM55" s="279"/>
      <c r="EN55" s="279"/>
      <c r="EO55" s="279"/>
      <c r="EP55" s="279"/>
      <c r="EQ55" s="279"/>
      <c r="ER55" s="279"/>
      <c r="ES55" s="279"/>
      <c r="ET55" s="279"/>
      <c r="EU55" s="279"/>
      <c r="EV55" s="279"/>
      <c r="EW55" s="279"/>
      <c r="EX55" s="279"/>
      <c r="EY55" s="279"/>
      <c r="EZ55" s="279"/>
      <c r="FA55" s="279"/>
      <c r="FB55" s="279"/>
      <c r="FC55" s="279"/>
      <c r="FD55" s="279"/>
      <c r="FE55" s="279"/>
      <c r="FF55" s="279"/>
      <c r="FG55" s="279"/>
      <c r="FH55" s="279"/>
      <c r="FI55" s="279"/>
      <c r="FJ55" s="279"/>
      <c r="FK55" s="279"/>
      <c r="FL55" s="279"/>
      <c r="FM55" s="279"/>
      <c r="FN55" s="279"/>
      <c r="FO55" s="279"/>
      <c r="FP55" s="279"/>
      <c r="FQ55" s="279"/>
      <c r="FR55" s="279"/>
      <c r="FS55" s="279"/>
      <c r="FT55" s="279"/>
      <c r="FU55" s="279"/>
      <c r="FV55" s="279"/>
      <c r="FW55" s="279"/>
      <c r="FX55" s="279"/>
      <c r="FY55" s="279"/>
      <c r="FZ55" s="279"/>
      <c r="GA55" s="279"/>
      <c r="GB55" s="279"/>
      <c r="GC55" s="279"/>
      <c r="GD55" s="279"/>
      <c r="GE55" s="279"/>
      <c r="GF55" s="279"/>
      <c r="GG55" s="279"/>
      <c r="GH55" s="279"/>
      <c r="GI55" s="279"/>
      <c r="GJ55" s="279"/>
      <c r="GK55" s="279"/>
      <c r="GL55" s="279"/>
      <c r="GM55" s="279"/>
      <c r="GN55" s="279"/>
      <c r="GO55" s="279"/>
      <c r="GP55" s="279"/>
      <c r="GQ55" s="279"/>
      <c r="GR55" s="279"/>
      <c r="GS55" s="279"/>
      <c r="GT55" s="279"/>
      <c r="GU55" s="279"/>
      <c r="GV55" s="279"/>
      <c r="GW55" s="279"/>
      <c r="GX55" s="279"/>
      <c r="GY55" s="279"/>
      <c r="GZ55" s="279"/>
      <c r="HA55" s="279"/>
      <c r="HB55" s="279"/>
      <c r="HC55" s="279"/>
      <c r="HD55" s="279"/>
      <c r="HE55" s="279"/>
      <c r="HF55" s="279"/>
      <c r="HG55" s="279"/>
      <c r="HH55" s="279"/>
      <c r="HI55" s="279"/>
      <c r="HJ55" s="279"/>
      <c r="HK55" s="279"/>
      <c r="HL55" s="279"/>
      <c r="HM55" s="279"/>
    </row>
    <row r="56" spans="1:221" s="280" customFormat="1" x14ac:dyDescent="0.25">
      <c r="A56" s="424"/>
      <c r="E56" s="279"/>
      <c r="F56" s="279"/>
      <c r="G56" s="279"/>
      <c r="H56" s="279"/>
      <c r="I56" s="279"/>
      <c r="J56" s="279"/>
      <c r="K56" s="279"/>
      <c r="L56" s="281"/>
      <c r="M56" s="281"/>
      <c r="N56" s="281"/>
      <c r="O56" s="281"/>
      <c r="P56" s="281"/>
      <c r="Q56" s="288"/>
      <c r="R56" s="288"/>
      <c r="S56" s="282"/>
      <c r="T56" s="282"/>
      <c r="U56" s="282"/>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c r="CB56" s="279"/>
      <c r="CC56" s="279"/>
      <c r="CD56" s="279"/>
      <c r="CE56" s="279"/>
      <c r="CF56" s="279"/>
      <c r="CG56" s="279"/>
      <c r="CH56" s="279"/>
      <c r="CI56" s="279"/>
      <c r="CJ56" s="279"/>
      <c r="CK56" s="279"/>
      <c r="CL56" s="279"/>
      <c r="CM56" s="279"/>
      <c r="CN56" s="279"/>
      <c r="CO56" s="279"/>
      <c r="CP56" s="279"/>
      <c r="CQ56" s="279"/>
      <c r="CR56" s="279"/>
      <c r="CS56" s="279"/>
      <c r="CT56" s="279"/>
      <c r="CU56" s="279"/>
      <c r="CV56" s="279"/>
      <c r="CW56" s="279"/>
      <c r="CX56" s="279"/>
      <c r="CY56" s="279"/>
      <c r="CZ56" s="279"/>
      <c r="DA56" s="279"/>
      <c r="DB56" s="279"/>
      <c r="DC56" s="279"/>
      <c r="DD56" s="279"/>
      <c r="DE56" s="279"/>
      <c r="DF56" s="279"/>
      <c r="DG56" s="279"/>
      <c r="DH56" s="279"/>
      <c r="DI56" s="279"/>
      <c r="DJ56" s="279"/>
      <c r="DK56" s="279"/>
      <c r="DL56" s="279"/>
      <c r="DM56" s="279"/>
      <c r="DN56" s="279"/>
      <c r="DO56" s="279"/>
      <c r="DP56" s="279"/>
      <c r="DQ56" s="279"/>
      <c r="DR56" s="279"/>
      <c r="DS56" s="279"/>
      <c r="DT56" s="279"/>
      <c r="DU56" s="279"/>
      <c r="DV56" s="279"/>
      <c r="DW56" s="279"/>
      <c r="DX56" s="279"/>
      <c r="DY56" s="279"/>
      <c r="DZ56" s="279"/>
      <c r="EA56" s="279"/>
      <c r="EB56" s="279"/>
      <c r="EC56" s="279"/>
      <c r="ED56" s="279"/>
      <c r="EE56" s="279"/>
      <c r="EF56" s="279"/>
      <c r="EG56" s="279"/>
      <c r="EH56" s="279"/>
      <c r="EI56" s="279"/>
      <c r="EJ56" s="279"/>
      <c r="EK56" s="279"/>
      <c r="EL56" s="279"/>
      <c r="EM56" s="279"/>
      <c r="EN56" s="279"/>
      <c r="EO56" s="279"/>
      <c r="EP56" s="279"/>
      <c r="EQ56" s="279"/>
      <c r="ER56" s="279"/>
      <c r="ES56" s="279"/>
      <c r="ET56" s="279"/>
      <c r="EU56" s="279"/>
      <c r="EV56" s="279"/>
      <c r="EW56" s="279"/>
      <c r="EX56" s="279"/>
      <c r="EY56" s="279"/>
      <c r="EZ56" s="279"/>
      <c r="FA56" s="279"/>
      <c r="FB56" s="279"/>
      <c r="FC56" s="279"/>
      <c r="FD56" s="279"/>
      <c r="FE56" s="279"/>
      <c r="FF56" s="279"/>
      <c r="FG56" s="279"/>
      <c r="FH56" s="279"/>
      <c r="FI56" s="279"/>
      <c r="FJ56" s="279"/>
      <c r="FK56" s="279"/>
      <c r="FL56" s="279"/>
      <c r="FM56" s="279"/>
      <c r="FN56" s="279"/>
      <c r="FO56" s="279"/>
      <c r="FP56" s="279"/>
      <c r="FQ56" s="279"/>
      <c r="FR56" s="279"/>
      <c r="FS56" s="279"/>
      <c r="FT56" s="279"/>
      <c r="FU56" s="279"/>
      <c r="FV56" s="279"/>
      <c r="FW56" s="279"/>
      <c r="FX56" s="279"/>
      <c r="FY56" s="279"/>
      <c r="FZ56" s="279"/>
      <c r="GA56" s="279"/>
      <c r="GB56" s="279"/>
      <c r="GC56" s="279"/>
      <c r="GD56" s="279"/>
      <c r="GE56" s="279"/>
      <c r="GF56" s="279"/>
      <c r="GG56" s="279"/>
      <c r="GH56" s="279"/>
      <c r="GI56" s="279"/>
      <c r="GJ56" s="279"/>
      <c r="GK56" s="279"/>
      <c r="GL56" s="279"/>
      <c r="GM56" s="279"/>
      <c r="GN56" s="279"/>
      <c r="GO56" s="279"/>
      <c r="GP56" s="279"/>
      <c r="GQ56" s="279"/>
      <c r="GR56" s="279"/>
      <c r="GS56" s="279"/>
      <c r="GT56" s="279"/>
      <c r="GU56" s="279"/>
      <c r="GV56" s="279"/>
      <c r="GW56" s="279"/>
      <c r="GX56" s="279"/>
      <c r="GY56" s="279"/>
      <c r="GZ56" s="279"/>
      <c r="HA56" s="279"/>
      <c r="HB56" s="279"/>
      <c r="HC56" s="279"/>
      <c r="HD56" s="279"/>
      <c r="HE56" s="279"/>
      <c r="HF56" s="279"/>
      <c r="HG56" s="279"/>
      <c r="HH56" s="279"/>
      <c r="HI56" s="279"/>
      <c r="HJ56" s="279"/>
      <c r="HK56" s="279"/>
      <c r="HL56" s="279"/>
      <c r="HM56" s="279"/>
    </row>
    <row r="57" spans="1:221" s="280" customFormat="1" x14ac:dyDescent="0.25">
      <c r="A57" s="424"/>
      <c r="E57" s="279"/>
      <c r="F57" s="279"/>
      <c r="G57" s="279"/>
      <c r="H57" s="279"/>
      <c r="I57" s="279"/>
      <c r="J57" s="279"/>
      <c r="K57" s="279"/>
      <c r="L57" s="281"/>
      <c r="M57" s="281"/>
      <c r="N57" s="281"/>
      <c r="O57" s="281"/>
      <c r="P57" s="281"/>
      <c r="Q57" s="288"/>
      <c r="R57" s="288"/>
      <c r="S57" s="282"/>
      <c r="T57" s="282"/>
      <c r="U57" s="282"/>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c r="EB57" s="279"/>
      <c r="EC57" s="279"/>
      <c r="ED57" s="279"/>
      <c r="EE57" s="279"/>
      <c r="EF57" s="279"/>
      <c r="EG57" s="279"/>
      <c r="EH57" s="279"/>
      <c r="EI57" s="279"/>
      <c r="EJ57" s="279"/>
      <c r="EK57" s="279"/>
      <c r="EL57" s="279"/>
      <c r="EM57" s="279"/>
      <c r="EN57" s="279"/>
      <c r="EO57" s="279"/>
      <c r="EP57" s="279"/>
      <c r="EQ57" s="279"/>
      <c r="ER57" s="279"/>
      <c r="ES57" s="279"/>
      <c r="ET57" s="279"/>
      <c r="EU57" s="279"/>
      <c r="EV57" s="279"/>
      <c r="EW57" s="279"/>
      <c r="EX57" s="279"/>
      <c r="EY57" s="279"/>
      <c r="EZ57" s="279"/>
      <c r="FA57" s="279"/>
      <c r="FB57" s="279"/>
      <c r="FC57" s="279"/>
      <c r="FD57" s="279"/>
      <c r="FE57" s="279"/>
      <c r="FF57" s="279"/>
      <c r="FG57" s="279"/>
      <c r="FH57" s="279"/>
      <c r="FI57" s="279"/>
      <c r="FJ57" s="279"/>
      <c r="FK57" s="279"/>
      <c r="FL57" s="279"/>
      <c r="FM57" s="279"/>
      <c r="FN57" s="279"/>
      <c r="FO57" s="279"/>
      <c r="FP57" s="279"/>
      <c r="FQ57" s="279"/>
      <c r="FR57" s="279"/>
      <c r="FS57" s="279"/>
      <c r="FT57" s="279"/>
      <c r="FU57" s="279"/>
      <c r="FV57" s="279"/>
      <c r="FW57" s="279"/>
      <c r="FX57" s="279"/>
      <c r="FY57" s="279"/>
      <c r="FZ57" s="279"/>
      <c r="GA57" s="279"/>
      <c r="GB57" s="279"/>
      <c r="GC57" s="279"/>
      <c r="GD57" s="279"/>
      <c r="GE57" s="279"/>
      <c r="GF57" s="279"/>
      <c r="GG57" s="279"/>
      <c r="GH57" s="279"/>
      <c r="GI57" s="279"/>
      <c r="GJ57" s="279"/>
      <c r="GK57" s="279"/>
      <c r="GL57" s="279"/>
      <c r="GM57" s="279"/>
      <c r="GN57" s="279"/>
      <c r="GO57" s="279"/>
      <c r="GP57" s="279"/>
      <c r="GQ57" s="279"/>
      <c r="GR57" s="279"/>
      <c r="GS57" s="279"/>
      <c r="GT57" s="279"/>
      <c r="GU57" s="279"/>
      <c r="GV57" s="279"/>
      <c r="GW57" s="279"/>
      <c r="GX57" s="279"/>
      <c r="GY57" s="279"/>
      <c r="GZ57" s="279"/>
      <c r="HA57" s="279"/>
      <c r="HB57" s="279"/>
      <c r="HC57" s="279"/>
      <c r="HD57" s="279"/>
      <c r="HE57" s="279"/>
      <c r="HF57" s="279"/>
      <c r="HG57" s="279"/>
      <c r="HH57" s="279"/>
      <c r="HI57" s="279"/>
      <c r="HJ57" s="279"/>
      <c r="HK57" s="279"/>
      <c r="HL57" s="279"/>
      <c r="HM57" s="279"/>
    </row>
    <row r="58" spans="1:221" s="280" customFormat="1" x14ac:dyDescent="0.25">
      <c r="A58" s="424"/>
      <c r="E58" s="279"/>
      <c r="F58" s="279"/>
      <c r="G58" s="279"/>
      <c r="H58" s="279"/>
      <c r="I58" s="279"/>
      <c r="J58" s="279"/>
      <c r="K58" s="279"/>
      <c r="L58" s="281"/>
      <c r="M58" s="281"/>
      <c r="N58" s="281"/>
      <c r="O58" s="281"/>
      <c r="P58" s="281"/>
      <c r="Q58" s="288"/>
      <c r="R58" s="288"/>
      <c r="S58" s="282"/>
      <c r="T58" s="282"/>
      <c r="U58" s="282"/>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c r="CY58" s="279"/>
      <c r="CZ58" s="279"/>
      <c r="DA58" s="279"/>
      <c r="DB58" s="279"/>
      <c r="DC58" s="279"/>
      <c r="DD58" s="279"/>
      <c r="DE58" s="279"/>
      <c r="DF58" s="279"/>
      <c r="DG58" s="279"/>
      <c r="DH58" s="279"/>
      <c r="DI58" s="279"/>
      <c r="DJ58" s="279"/>
      <c r="DK58" s="279"/>
      <c r="DL58" s="279"/>
      <c r="DM58" s="279"/>
      <c r="DN58" s="279"/>
      <c r="DO58" s="279"/>
      <c r="DP58" s="279"/>
      <c r="DQ58" s="279"/>
      <c r="DR58" s="279"/>
      <c r="DS58" s="279"/>
      <c r="DT58" s="279"/>
      <c r="DU58" s="279"/>
      <c r="DV58" s="279"/>
      <c r="DW58" s="279"/>
      <c r="DX58" s="279"/>
      <c r="DY58" s="279"/>
      <c r="DZ58" s="279"/>
      <c r="EA58" s="279"/>
      <c r="EB58" s="279"/>
      <c r="EC58" s="279"/>
      <c r="ED58" s="279"/>
      <c r="EE58" s="279"/>
      <c r="EF58" s="279"/>
      <c r="EG58" s="279"/>
      <c r="EH58" s="279"/>
      <c r="EI58" s="279"/>
      <c r="EJ58" s="279"/>
      <c r="EK58" s="279"/>
      <c r="EL58" s="279"/>
      <c r="EM58" s="279"/>
      <c r="EN58" s="279"/>
      <c r="EO58" s="279"/>
      <c r="EP58" s="279"/>
      <c r="EQ58" s="279"/>
      <c r="ER58" s="279"/>
      <c r="ES58" s="279"/>
      <c r="ET58" s="279"/>
      <c r="EU58" s="279"/>
      <c r="EV58" s="279"/>
      <c r="EW58" s="279"/>
      <c r="EX58" s="279"/>
      <c r="EY58" s="279"/>
      <c r="EZ58" s="279"/>
      <c r="FA58" s="279"/>
      <c r="FB58" s="279"/>
      <c r="FC58" s="279"/>
      <c r="FD58" s="279"/>
      <c r="FE58" s="279"/>
      <c r="FF58" s="279"/>
      <c r="FG58" s="279"/>
      <c r="FH58" s="279"/>
      <c r="FI58" s="279"/>
      <c r="FJ58" s="279"/>
      <c r="FK58" s="279"/>
      <c r="FL58" s="279"/>
      <c r="FM58" s="279"/>
      <c r="FN58" s="279"/>
      <c r="FO58" s="279"/>
      <c r="FP58" s="279"/>
      <c r="FQ58" s="279"/>
      <c r="FR58" s="279"/>
      <c r="FS58" s="279"/>
      <c r="FT58" s="279"/>
      <c r="FU58" s="279"/>
      <c r="FV58" s="279"/>
      <c r="FW58" s="279"/>
      <c r="FX58" s="279"/>
      <c r="FY58" s="279"/>
      <c r="FZ58" s="279"/>
      <c r="GA58" s="279"/>
      <c r="GB58" s="279"/>
      <c r="GC58" s="279"/>
      <c r="GD58" s="279"/>
      <c r="GE58" s="279"/>
      <c r="GF58" s="279"/>
      <c r="GG58" s="279"/>
      <c r="GH58" s="279"/>
      <c r="GI58" s="279"/>
      <c r="GJ58" s="279"/>
      <c r="GK58" s="279"/>
      <c r="GL58" s="279"/>
      <c r="GM58" s="279"/>
      <c r="GN58" s="279"/>
      <c r="GO58" s="279"/>
      <c r="GP58" s="279"/>
      <c r="GQ58" s="279"/>
      <c r="GR58" s="279"/>
      <c r="GS58" s="279"/>
      <c r="GT58" s="279"/>
      <c r="GU58" s="279"/>
      <c r="GV58" s="279"/>
      <c r="GW58" s="279"/>
      <c r="GX58" s="279"/>
      <c r="GY58" s="279"/>
      <c r="GZ58" s="279"/>
      <c r="HA58" s="279"/>
      <c r="HB58" s="279"/>
      <c r="HC58" s="279"/>
      <c r="HD58" s="279"/>
      <c r="HE58" s="279"/>
      <c r="HF58" s="279"/>
      <c r="HG58" s="279"/>
      <c r="HH58" s="279"/>
      <c r="HI58" s="279"/>
      <c r="HJ58" s="279"/>
      <c r="HK58" s="279"/>
      <c r="HL58" s="279"/>
      <c r="HM58" s="279"/>
    </row>
    <row r="59" spans="1:221" s="280" customFormat="1" x14ac:dyDescent="0.25">
      <c r="A59" s="424"/>
      <c r="E59" s="279"/>
      <c r="F59" s="279"/>
      <c r="G59" s="279"/>
      <c r="H59" s="279"/>
      <c r="I59" s="279"/>
      <c r="J59" s="279"/>
      <c r="K59" s="279"/>
      <c r="L59" s="281"/>
      <c r="M59" s="281"/>
      <c r="N59" s="281"/>
      <c r="O59" s="281"/>
      <c r="P59" s="281"/>
      <c r="Q59" s="288"/>
      <c r="R59" s="288"/>
      <c r="S59" s="282"/>
      <c r="T59" s="282"/>
      <c r="U59" s="282"/>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9"/>
      <c r="CZ59" s="279"/>
      <c r="DA59" s="279"/>
      <c r="DB59" s="279"/>
      <c r="DC59" s="279"/>
      <c r="DD59" s="279"/>
      <c r="DE59" s="279"/>
      <c r="DF59" s="279"/>
      <c r="DG59" s="279"/>
      <c r="DH59" s="279"/>
      <c r="DI59" s="279"/>
      <c r="DJ59" s="279"/>
      <c r="DK59" s="279"/>
      <c r="DL59" s="279"/>
      <c r="DM59" s="279"/>
      <c r="DN59" s="279"/>
      <c r="DO59" s="279"/>
      <c r="DP59" s="279"/>
      <c r="DQ59" s="279"/>
      <c r="DR59" s="279"/>
      <c r="DS59" s="279"/>
      <c r="DT59" s="279"/>
      <c r="DU59" s="279"/>
      <c r="DV59" s="279"/>
      <c r="DW59" s="279"/>
      <c r="DX59" s="279"/>
      <c r="DY59" s="279"/>
      <c r="DZ59" s="279"/>
      <c r="EA59" s="279"/>
      <c r="EB59" s="279"/>
      <c r="EC59" s="279"/>
      <c r="ED59" s="279"/>
      <c r="EE59" s="279"/>
      <c r="EF59" s="279"/>
      <c r="EG59" s="279"/>
      <c r="EH59" s="279"/>
      <c r="EI59" s="279"/>
      <c r="EJ59" s="279"/>
      <c r="EK59" s="279"/>
      <c r="EL59" s="279"/>
      <c r="EM59" s="279"/>
      <c r="EN59" s="279"/>
      <c r="EO59" s="279"/>
      <c r="EP59" s="279"/>
      <c r="EQ59" s="279"/>
      <c r="ER59" s="279"/>
      <c r="ES59" s="279"/>
      <c r="ET59" s="279"/>
      <c r="EU59" s="279"/>
      <c r="EV59" s="279"/>
      <c r="EW59" s="279"/>
      <c r="EX59" s="279"/>
      <c r="EY59" s="279"/>
      <c r="EZ59" s="279"/>
      <c r="FA59" s="279"/>
      <c r="FB59" s="279"/>
      <c r="FC59" s="279"/>
      <c r="FD59" s="279"/>
      <c r="FE59" s="279"/>
      <c r="FF59" s="279"/>
      <c r="FG59" s="279"/>
      <c r="FH59" s="279"/>
      <c r="FI59" s="279"/>
      <c r="FJ59" s="279"/>
      <c r="FK59" s="279"/>
      <c r="FL59" s="279"/>
      <c r="FM59" s="279"/>
      <c r="FN59" s="279"/>
      <c r="FO59" s="279"/>
      <c r="FP59" s="279"/>
      <c r="FQ59" s="279"/>
      <c r="FR59" s="279"/>
      <c r="FS59" s="279"/>
      <c r="FT59" s="279"/>
      <c r="FU59" s="279"/>
      <c r="FV59" s="279"/>
      <c r="FW59" s="279"/>
      <c r="FX59" s="279"/>
      <c r="FY59" s="279"/>
      <c r="FZ59" s="279"/>
      <c r="GA59" s="279"/>
      <c r="GB59" s="279"/>
      <c r="GC59" s="279"/>
      <c r="GD59" s="279"/>
      <c r="GE59" s="279"/>
      <c r="GF59" s="279"/>
      <c r="GG59" s="279"/>
      <c r="GH59" s="279"/>
      <c r="GI59" s="279"/>
      <c r="GJ59" s="279"/>
      <c r="GK59" s="279"/>
      <c r="GL59" s="279"/>
      <c r="GM59" s="279"/>
      <c r="GN59" s="279"/>
      <c r="GO59" s="279"/>
      <c r="GP59" s="279"/>
      <c r="GQ59" s="279"/>
      <c r="GR59" s="279"/>
      <c r="GS59" s="279"/>
      <c r="GT59" s="279"/>
      <c r="GU59" s="279"/>
      <c r="GV59" s="279"/>
      <c r="GW59" s="279"/>
      <c r="GX59" s="279"/>
      <c r="GY59" s="279"/>
      <c r="GZ59" s="279"/>
      <c r="HA59" s="279"/>
      <c r="HB59" s="279"/>
      <c r="HC59" s="279"/>
      <c r="HD59" s="279"/>
      <c r="HE59" s="279"/>
      <c r="HF59" s="279"/>
      <c r="HG59" s="279"/>
      <c r="HH59" s="279"/>
      <c r="HI59" s="279"/>
      <c r="HJ59" s="279"/>
      <c r="HK59" s="279"/>
      <c r="HL59" s="279"/>
      <c r="HM59" s="279"/>
    </row>
    <row r="60" spans="1:221" s="280" customFormat="1" x14ac:dyDescent="0.25">
      <c r="A60" s="424"/>
      <c r="E60" s="279"/>
      <c r="F60" s="279"/>
      <c r="G60" s="279"/>
      <c r="H60" s="279"/>
      <c r="I60" s="279"/>
      <c r="J60" s="279"/>
      <c r="K60" s="279"/>
      <c r="L60" s="281"/>
      <c r="M60" s="281"/>
      <c r="N60" s="281"/>
      <c r="O60" s="281"/>
      <c r="P60" s="281"/>
      <c r="Q60" s="288"/>
      <c r="R60" s="288"/>
      <c r="S60" s="282"/>
      <c r="T60" s="282"/>
      <c r="U60" s="282"/>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79"/>
      <c r="BS60" s="279"/>
      <c r="BT60" s="279"/>
      <c r="BU60" s="279"/>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279"/>
      <c r="CS60" s="279"/>
      <c r="CT60" s="279"/>
      <c r="CU60" s="279"/>
      <c r="CV60" s="279"/>
      <c r="CW60" s="279"/>
      <c r="CX60" s="279"/>
      <c r="CY60" s="279"/>
      <c r="CZ60" s="279"/>
      <c r="DA60" s="279"/>
      <c r="DB60" s="279"/>
      <c r="DC60" s="279"/>
      <c r="DD60" s="279"/>
      <c r="DE60" s="279"/>
      <c r="DF60" s="279"/>
      <c r="DG60" s="279"/>
      <c r="DH60" s="279"/>
      <c r="DI60" s="279"/>
      <c r="DJ60" s="279"/>
      <c r="DK60" s="279"/>
      <c r="DL60" s="279"/>
      <c r="DM60" s="279"/>
      <c r="DN60" s="279"/>
      <c r="DO60" s="279"/>
      <c r="DP60" s="279"/>
      <c r="DQ60" s="279"/>
      <c r="DR60" s="279"/>
      <c r="DS60" s="279"/>
      <c r="DT60" s="279"/>
      <c r="DU60" s="279"/>
      <c r="DV60" s="279"/>
      <c r="DW60" s="279"/>
      <c r="DX60" s="279"/>
      <c r="DY60" s="279"/>
      <c r="DZ60" s="279"/>
      <c r="EA60" s="279"/>
      <c r="EB60" s="279"/>
      <c r="EC60" s="279"/>
      <c r="ED60" s="279"/>
      <c r="EE60" s="279"/>
      <c r="EF60" s="279"/>
      <c r="EG60" s="279"/>
      <c r="EH60" s="279"/>
      <c r="EI60" s="279"/>
      <c r="EJ60" s="279"/>
      <c r="EK60" s="279"/>
      <c r="EL60" s="279"/>
      <c r="EM60" s="279"/>
      <c r="EN60" s="279"/>
      <c r="EO60" s="279"/>
      <c r="EP60" s="279"/>
      <c r="EQ60" s="279"/>
      <c r="ER60" s="279"/>
      <c r="ES60" s="279"/>
      <c r="ET60" s="279"/>
      <c r="EU60" s="279"/>
      <c r="EV60" s="279"/>
      <c r="EW60" s="279"/>
      <c r="EX60" s="279"/>
      <c r="EY60" s="279"/>
      <c r="EZ60" s="279"/>
      <c r="FA60" s="279"/>
      <c r="FB60" s="279"/>
      <c r="FC60" s="279"/>
      <c r="FD60" s="279"/>
      <c r="FE60" s="279"/>
      <c r="FF60" s="279"/>
      <c r="FG60" s="279"/>
      <c r="FH60" s="279"/>
      <c r="FI60" s="279"/>
      <c r="FJ60" s="279"/>
      <c r="FK60" s="279"/>
      <c r="FL60" s="279"/>
      <c r="FM60" s="279"/>
      <c r="FN60" s="279"/>
      <c r="FO60" s="279"/>
      <c r="FP60" s="279"/>
      <c r="FQ60" s="279"/>
      <c r="FR60" s="279"/>
      <c r="FS60" s="279"/>
      <c r="FT60" s="279"/>
      <c r="FU60" s="279"/>
      <c r="FV60" s="279"/>
      <c r="FW60" s="279"/>
      <c r="FX60" s="279"/>
      <c r="FY60" s="279"/>
      <c r="FZ60" s="279"/>
      <c r="GA60" s="279"/>
      <c r="GB60" s="279"/>
      <c r="GC60" s="279"/>
      <c r="GD60" s="279"/>
      <c r="GE60" s="279"/>
      <c r="GF60" s="279"/>
      <c r="GG60" s="279"/>
      <c r="GH60" s="279"/>
      <c r="GI60" s="279"/>
      <c r="GJ60" s="279"/>
      <c r="GK60" s="279"/>
      <c r="GL60" s="279"/>
      <c r="GM60" s="279"/>
      <c r="GN60" s="279"/>
      <c r="GO60" s="279"/>
      <c r="GP60" s="279"/>
      <c r="GQ60" s="279"/>
      <c r="GR60" s="279"/>
      <c r="GS60" s="279"/>
      <c r="GT60" s="279"/>
      <c r="GU60" s="279"/>
      <c r="GV60" s="279"/>
      <c r="GW60" s="279"/>
      <c r="GX60" s="279"/>
      <c r="GY60" s="279"/>
      <c r="GZ60" s="279"/>
      <c r="HA60" s="279"/>
      <c r="HB60" s="279"/>
      <c r="HC60" s="279"/>
      <c r="HD60" s="279"/>
      <c r="HE60" s="279"/>
      <c r="HF60" s="279"/>
      <c r="HG60" s="279"/>
      <c r="HH60" s="279"/>
      <c r="HI60" s="279"/>
      <c r="HJ60" s="279"/>
      <c r="HK60" s="279"/>
      <c r="HL60" s="279"/>
      <c r="HM60" s="279"/>
    </row>
    <row r="61" spans="1:221" s="280" customFormat="1" x14ac:dyDescent="0.25">
      <c r="A61" s="424"/>
      <c r="E61" s="279"/>
      <c r="F61" s="279"/>
      <c r="G61" s="279"/>
      <c r="H61" s="279"/>
      <c r="I61" s="279"/>
      <c r="J61" s="279"/>
      <c r="K61" s="279"/>
      <c r="L61" s="281"/>
      <c r="M61" s="281"/>
      <c r="N61" s="281"/>
      <c r="O61" s="281"/>
      <c r="P61" s="281"/>
      <c r="Q61" s="288"/>
      <c r="R61" s="288"/>
      <c r="S61" s="282"/>
      <c r="T61" s="282"/>
      <c r="U61" s="282"/>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c r="DE61" s="279"/>
      <c r="DF61" s="279"/>
      <c r="DG61" s="279"/>
      <c r="DH61" s="279"/>
      <c r="DI61" s="279"/>
      <c r="DJ61" s="279"/>
      <c r="DK61" s="279"/>
      <c r="DL61" s="279"/>
      <c r="DM61" s="279"/>
      <c r="DN61" s="279"/>
      <c r="DO61" s="279"/>
      <c r="DP61" s="279"/>
      <c r="DQ61" s="279"/>
      <c r="DR61" s="279"/>
      <c r="DS61" s="279"/>
      <c r="DT61" s="279"/>
      <c r="DU61" s="279"/>
      <c r="DV61" s="279"/>
      <c r="DW61" s="279"/>
      <c r="DX61" s="279"/>
      <c r="DY61" s="279"/>
      <c r="DZ61" s="279"/>
      <c r="EA61" s="279"/>
      <c r="EB61" s="279"/>
      <c r="EC61" s="279"/>
      <c r="ED61" s="279"/>
      <c r="EE61" s="279"/>
      <c r="EF61" s="279"/>
      <c r="EG61" s="279"/>
      <c r="EH61" s="279"/>
      <c r="EI61" s="279"/>
      <c r="EJ61" s="279"/>
      <c r="EK61" s="279"/>
      <c r="EL61" s="279"/>
      <c r="EM61" s="279"/>
      <c r="EN61" s="279"/>
      <c r="EO61" s="279"/>
      <c r="EP61" s="279"/>
      <c r="EQ61" s="279"/>
      <c r="ER61" s="279"/>
      <c r="ES61" s="279"/>
      <c r="ET61" s="279"/>
      <c r="EU61" s="279"/>
      <c r="EV61" s="279"/>
      <c r="EW61" s="279"/>
      <c r="EX61" s="279"/>
      <c r="EY61" s="279"/>
      <c r="EZ61" s="279"/>
      <c r="FA61" s="279"/>
      <c r="FB61" s="279"/>
      <c r="FC61" s="279"/>
      <c r="FD61" s="279"/>
      <c r="FE61" s="279"/>
      <c r="FF61" s="279"/>
      <c r="FG61" s="279"/>
      <c r="FH61" s="279"/>
      <c r="FI61" s="279"/>
      <c r="FJ61" s="279"/>
      <c r="FK61" s="279"/>
      <c r="FL61" s="279"/>
      <c r="FM61" s="279"/>
      <c r="FN61" s="279"/>
      <c r="FO61" s="279"/>
      <c r="FP61" s="279"/>
      <c r="FQ61" s="279"/>
      <c r="FR61" s="279"/>
      <c r="FS61" s="279"/>
      <c r="FT61" s="279"/>
      <c r="FU61" s="279"/>
      <c r="FV61" s="279"/>
      <c r="FW61" s="279"/>
      <c r="FX61" s="279"/>
      <c r="FY61" s="279"/>
      <c r="FZ61" s="279"/>
      <c r="GA61" s="279"/>
      <c r="GB61" s="279"/>
      <c r="GC61" s="279"/>
      <c r="GD61" s="279"/>
      <c r="GE61" s="279"/>
      <c r="GF61" s="279"/>
      <c r="GG61" s="279"/>
      <c r="GH61" s="279"/>
      <c r="GI61" s="279"/>
      <c r="GJ61" s="279"/>
      <c r="GK61" s="279"/>
      <c r="GL61" s="279"/>
      <c r="GM61" s="279"/>
      <c r="GN61" s="279"/>
      <c r="GO61" s="279"/>
      <c r="GP61" s="279"/>
      <c r="GQ61" s="279"/>
      <c r="GR61" s="279"/>
      <c r="GS61" s="279"/>
      <c r="GT61" s="279"/>
      <c r="GU61" s="279"/>
      <c r="GV61" s="279"/>
      <c r="GW61" s="279"/>
      <c r="GX61" s="279"/>
      <c r="GY61" s="279"/>
      <c r="GZ61" s="279"/>
      <c r="HA61" s="279"/>
      <c r="HB61" s="279"/>
      <c r="HC61" s="279"/>
      <c r="HD61" s="279"/>
      <c r="HE61" s="279"/>
      <c r="HF61" s="279"/>
      <c r="HG61" s="279"/>
      <c r="HH61" s="279"/>
      <c r="HI61" s="279"/>
      <c r="HJ61" s="279"/>
      <c r="HK61" s="279"/>
      <c r="HL61" s="279"/>
      <c r="HM61" s="279"/>
    </row>
    <row r="62" spans="1:221" s="280" customFormat="1" x14ac:dyDescent="0.25">
      <c r="A62" s="424"/>
      <c r="E62" s="279"/>
      <c r="F62" s="279"/>
      <c r="G62" s="279"/>
      <c r="H62" s="279"/>
      <c r="I62" s="279"/>
      <c r="J62" s="279"/>
      <c r="K62" s="279"/>
      <c r="L62" s="281"/>
      <c r="M62" s="281"/>
      <c r="N62" s="281"/>
      <c r="O62" s="281"/>
      <c r="P62" s="281"/>
      <c r="Q62" s="288"/>
      <c r="R62" s="288"/>
      <c r="S62" s="282"/>
      <c r="T62" s="282"/>
      <c r="U62" s="282"/>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c r="CV62" s="279"/>
      <c r="CW62" s="279"/>
      <c r="CX62" s="279"/>
      <c r="CY62" s="279"/>
      <c r="CZ62" s="279"/>
      <c r="DA62" s="279"/>
      <c r="DB62" s="279"/>
      <c r="DC62" s="279"/>
      <c r="DD62" s="279"/>
      <c r="DE62" s="279"/>
      <c r="DF62" s="279"/>
      <c r="DG62" s="279"/>
      <c r="DH62" s="279"/>
      <c r="DI62" s="279"/>
      <c r="DJ62" s="279"/>
      <c r="DK62" s="279"/>
      <c r="DL62" s="279"/>
      <c r="DM62" s="279"/>
      <c r="DN62" s="279"/>
      <c r="DO62" s="279"/>
      <c r="DP62" s="279"/>
      <c r="DQ62" s="279"/>
      <c r="DR62" s="279"/>
      <c r="DS62" s="279"/>
      <c r="DT62" s="279"/>
      <c r="DU62" s="279"/>
      <c r="DV62" s="279"/>
      <c r="DW62" s="279"/>
      <c r="DX62" s="279"/>
      <c r="DY62" s="279"/>
      <c r="DZ62" s="279"/>
      <c r="EA62" s="279"/>
      <c r="EB62" s="279"/>
      <c r="EC62" s="279"/>
      <c r="ED62" s="279"/>
      <c r="EE62" s="279"/>
      <c r="EF62" s="279"/>
      <c r="EG62" s="279"/>
      <c r="EH62" s="279"/>
      <c r="EI62" s="279"/>
      <c r="EJ62" s="279"/>
      <c r="EK62" s="279"/>
      <c r="EL62" s="279"/>
      <c r="EM62" s="279"/>
      <c r="EN62" s="279"/>
      <c r="EO62" s="279"/>
      <c r="EP62" s="279"/>
      <c r="EQ62" s="279"/>
      <c r="ER62" s="279"/>
      <c r="ES62" s="279"/>
      <c r="ET62" s="279"/>
      <c r="EU62" s="279"/>
      <c r="EV62" s="279"/>
      <c r="EW62" s="279"/>
      <c r="EX62" s="279"/>
      <c r="EY62" s="279"/>
      <c r="EZ62" s="279"/>
      <c r="FA62" s="279"/>
      <c r="FB62" s="279"/>
      <c r="FC62" s="279"/>
      <c r="FD62" s="279"/>
      <c r="FE62" s="279"/>
      <c r="FF62" s="279"/>
      <c r="FG62" s="279"/>
      <c r="FH62" s="279"/>
      <c r="FI62" s="279"/>
      <c r="FJ62" s="279"/>
      <c r="FK62" s="279"/>
      <c r="FL62" s="279"/>
      <c r="FM62" s="279"/>
      <c r="FN62" s="279"/>
      <c r="FO62" s="279"/>
      <c r="FP62" s="279"/>
      <c r="FQ62" s="279"/>
      <c r="FR62" s="279"/>
      <c r="FS62" s="279"/>
      <c r="FT62" s="279"/>
      <c r="FU62" s="279"/>
      <c r="FV62" s="279"/>
      <c r="FW62" s="279"/>
      <c r="FX62" s="279"/>
      <c r="FY62" s="279"/>
      <c r="FZ62" s="279"/>
      <c r="GA62" s="279"/>
      <c r="GB62" s="279"/>
      <c r="GC62" s="279"/>
      <c r="GD62" s="279"/>
      <c r="GE62" s="279"/>
      <c r="GF62" s="279"/>
      <c r="GG62" s="279"/>
      <c r="GH62" s="279"/>
      <c r="GI62" s="279"/>
      <c r="GJ62" s="279"/>
      <c r="GK62" s="279"/>
      <c r="GL62" s="279"/>
      <c r="GM62" s="279"/>
      <c r="GN62" s="279"/>
      <c r="GO62" s="279"/>
      <c r="GP62" s="279"/>
      <c r="GQ62" s="279"/>
      <c r="GR62" s="279"/>
      <c r="GS62" s="279"/>
      <c r="GT62" s="279"/>
      <c r="GU62" s="279"/>
      <c r="GV62" s="279"/>
      <c r="GW62" s="279"/>
      <c r="GX62" s="279"/>
      <c r="GY62" s="279"/>
      <c r="GZ62" s="279"/>
      <c r="HA62" s="279"/>
      <c r="HB62" s="279"/>
      <c r="HC62" s="279"/>
      <c r="HD62" s="279"/>
      <c r="HE62" s="279"/>
      <c r="HF62" s="279"/>
      <c r="HG62" s="279"/>
      <c r="HH62" s="279"/>
      <c r="HI62" s="279"/>
      <c r="HJ62" s="279"/>
      <c r="HK62" s="279"/>
      <c r="HL62" s="279"/>
      <c r="HM62" s="279"/>
    </row>
    <row r="63" spans="1:221" s="280" customFormat="1" x14ac:dyDescent="0.25">
      <c r="A63" s="424"/>
      <c r="E63" s="279"/>
      <c r="F63" s="279"/>
      <c r="G63" s="279"/>
      <c r="H63" s="279"/>
      <c r="I63" s="279"/>
      <c r="J63" s="279"/>
      <c r="K63" s="279"/>
      <c r="L63" s="281"/>
      <c r="M63" s="281"/>
      <c r="N63" s="281"/>
      <c r="O63" s="281"/>
      <c r="P63" s="281"/>
      <c r="Q63" s="288"/>
      <c r="R63" s="288"/>
      <c r="S63" s="282"/>
      <c r="T63" s="282"/>
      <c r="U63" s="282"/>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c r="CV63" s="279"/>
      <c r="CW63" s="279"/>
      <c r="CX63" s="279"/>
      <c r="CY63" s="279"/>
      <c r="CZ63" s="279"/>
      <c r="DA63" s="279"/>
      <c r="DB63" s="279"/>
      <c r="DC63" s="279"/>
      <c r="DD63" s="279"/>
      <c r="DE63" s="279"/>
      <c r="DF63" s="279"/>
      <c r="DG63" s="279"/>
      <c r="DH63" s="279"/>
      <c r="DI63" s="279"/>
      <c r="DJ63" s="279"/>
      <c r="DK63" s="279"/>
      <c r="DL63" s="279"/>
      <c r="DM63" s="279"/>
      <c r="DN63" s="279"/>
      <c r="DO63" s="279"/>
      <c r="DP63" s="279"/>
      <c r="DQ63" s="279"/>
      <c r="DR63" s="279"/>
      <c r="DS63" s="279"/>
      <c r="DT63" s="279"/>
      <c r="DU63" s="279"/>
      <c r="DV63" s="279"/>
      <c r="DW63" s="279"/>
      <c r="DX63" s="279"/>
      <c r="DY63" s="279"/>
      <c r="DZ63" s="279"/>
      <c r="EA63" s="279"/>
      <c r="EB63" s="279"/>
      <c r="EC63" s="279"/>
      <c r="ED63" s="279"/>
      <c r="EE63" s="279"/>
      <c r="EF63" s="279"/>
      <c r="EG63" s="279"/>
      <c r="EH63" s="279"/>
      <c r="EI63" s="279"/>
      <c r="EJ63" s="279"/>
      <c r="EK63" s="279"/>
      <c r="EL63" s="279"/>
      <c r="EM63" s="279"/>
      <c r="EN63" s="279"/>
      <c r="EO63" s="279"/>
      <c r="EP63" s="279"/>
      <c r="EQ63" s="279"/>
      <c r="ER63" s="279"/>
      <c r="ES63" s="279"/>
      <c r="ET63" s="279"/>
      <c r="EU63" s="279"/>
      <c r="EV63" s="279"/>
      <c r="EW63" s="279"/>
      <c r="EX63" s="279"/>
      <c r="EY63" s="279"/>
      <c r="EZ63" s="279"/>
      <c r="FA63" s="279"/>
      <c r="FB63" s="279"/>
      <c r="FC63" s="279"/>
      <c r="FD63" s="279"/>
      <c r="FE63" s="279"/>
      <c r="FF63" s="279"/>
      <c r="FG63" s="279"/>
      <c r="FH63" s="279"/>
      <c r="FI63" s="279"/>
      <c r="FJ63" s="279"/>
      <c r="FK63" s="279"/>
      <c r="FL63" s="279"/>
      <c r="FM63" s="279"/>
      <c r="FN63" s="279"/>
      <c r="FO63" s="279"/>
      <c r="FP63" s="279"/>
      <c r="FQ63" s="279"/>
      <c r="FR63" s="279"/>
      <c r="FS63" s="279"/>
      <c r="FT63" s="279"/>
      <c r="FU63" s="279"/>
      <c r="FV63" s="279"/>
      <c r="FW63" s="279"/>
      <c r="FX63" s="279"/>
      <c r="FY63" s="279"/>
      <c r="FZ63" s="279"/>
      <c r="GA63" s="279"/>
      <c r="GB63" s="279"/>
      <c r="GC63" s="279"/>
      <c r="GD63" s="279"/>
      <c r="GE63" s="279"/>
      <c r="GF63" s="279"/>
      <c r="GG63" s="279"/>
      <c r="GH63" s="279"/>
      <c r="GI63" s="279"/>
      <c r="GJ63" s="279"/>
      <c r="GK63" s="279"/>
      <c r="GL63" s="279"/>
      <c r="GM63" s="279"/>
      <c r="GN63" s="279"/>
      <c r="GO63" s="279"/>
      <c r="GP63" s="279"/>
      <c r="GQ63" s="279"/>
      <c r="GR63" s="279"/>
      <c r="GS63" s="279"/>
      <c r="GT63" s="279"/>
      <c r="GU63" s="279"/>
      <c r="GV63" s="279"/>
      <c r="GW63" s="279"/>
      <c r="GX63" s="279"/>
      <c r="GY63" s="279"/>
      <c r="GZ63" s="279"/>
      <c r="HA63" s="279"/>
      <c r="HB63" s="279"/>
      <c r="HC63" s="279"/>
      <c r="HD63" s="279"/>
      <c r="HE63" s="279"/>
      <c r="HF63" s="279"/>
      <c r="HG63" s="279"/>
      <c r="HH63" s="279"/>
      <c r="HI63" s="279"/>
      <c r="HJ63" s="279"/>
      <c r="HK63" s="279"/>
      <c r="HL63" s="279"/>
      <c r="HM63" s="279"/>
    </row>
    <row r="64" spans="1:221" s="280" customFormat="1" x14ac:dyDescent="0.25">
      <c r="A64" s="424"/>
      <c r="E64" s="279"/>
      <c r="F64" s="279"/>
      <c r="G64" s="279"/>
      <c r="H64" s="279"/>
      <c r="I64" s="279"/>
      <c r="J64" s="279"/>
      <c r="K64" s="279"/>
      <c r="L64" s="281"/>
      <c r="M64" s="281"/>
      <c r="N64" s="281"/>
      <c r="O64" s="281"/>
      <c r="P64" s="281"/>
      <c r="Q64" s="288"/>
      <c r="R64" s="288"/>
      <c r="S64" s="282"/>
      <c r="T64" s="282"/>
      <c r="U64" s="282"/>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79"/>
      <c r="BR64" s="279"/>
      <c r="BS64" s="279"/>
      <c r="BT64" s="279"/>
      <c r="BU64" s="279"/>
      <c r="BV64" s="279"/>
      <c r="BW64" s="279"/>
      <c r="BX64" s="279"/>
      <c r="BY64" s="279"/>
      <c r="BZ64" s="279"/>
      <c r="CA64" s="279"/>
      <c r="CB64" s="279"/>
      <c r="CC64" s="279"/>
      <c r="CD64" s="279"/>
      <c r="CE64" s="279"/>
      <c r="CF64" s="279"/>
      <c r="CG64" s="279"/>
      <c r="CH64" s="279"/>
      <c r="CI64" s="279"/>
      <c r="CJ64" s="279"/>
      <c r="CK64" s="279"/>
      <c r="CL64" s="279"/>
      <c r="CM64" s="279"/>
      <c r="CN64" s="279"/>
      <c r="CO64" s="279"/>
      <c r="CP64" s="279"/>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c r="EB64" s="279"/>
      <c r="EC64" s="279"/>
      <c r="ED64" s="279"/>
      <c r="EE64" s="279"/>
      <c r="EF64" s="279"/>
      <c r="EG64" s="279"/>
      <c r="EH64" s="279"/>
      <c r="EI64" s="279"/>
      <c r="EJ64" s="279"/>
      <c r="EK64" s="279"/>
      <c r="EL64" s="279"/>
      <c r="EM64" s="279"/>
      <c r="EN64" s="279"/>
      <c r="EO64" s="279"/>
      <c r="EP64" s="279"/>
      <c r="EQ64" s="279"/>
      <c r="ER64" s="279"/>
      <c r="ES64" s="279"/>
      <c r="ET64" s="279"/>
      <c r="EU64" s="279"/>
      <c r="EV64" s="279"/>
      <c r="EW64" s="279"/>
      <c r="EX64" s="279"/>
      <c r="EY64" s="279"/>
      <c r="EZ64" s="279"/>
      <c r="FA64" s="279"/>
      <c r="FB64" s="279"/>
      <c r="FC64" s="279"/>
      <c r="FD64" s="279"/>
      <c r="FE64" s="279"/>
      <c r="FF64" s="279"/>
      <c r="FG64" s="279"/>
      <c r="FH64" s="279"/>
      <c r="FI64" s="279"/>
      <c r="FJ64" s="279"/>
      <c r="FK64" s="279"/>
      <c r="FL64" s="279"/>
      <c r="FM64" s="279"/>
      <c r="FN64" s="279"/>
      <c r="FO64" s="279"/>
      <c r="FP64" s="279"/>
      <c r="FQ64" s="279"/>
      <c r="FR64" s="279"/>
      <c r="FS64" s="279"/>
      <c r="FT64" s="279"/>
      <c r="FU64" s="279"/>
      <c r="FV64" s="279"/>
      <c r="FW64" s="279"/>
      <c r="FX64" s="279"/>
      <c r="FY64" s="279"/>
      <c r="FZ64" s="279"/>
      <c r="GA64" s="279"/>
      <c r="GB64" s="279"/>
      <c r="GC64" s="279"/>
      <c r="GD64" s="279"/>
      <c r="GE64" s="279"/>
      <c r="GF64" s="279"/>
      <c r="GG64" s="279"/>
      <c r="GH64" s="279"/>
      <c r="GI64" s="279"/>
      <c r="GJ64" s="279"/>
      <c r="GK64" s="279"/>
      <c r="GL64" s="279"/>
      <c r="GM64" s="279"/>
      <c r="GN64" s="279"/>
      <c r="GO64" s="279"/>
      <c r="GP64" s="279"/>
      <c r="GQ64" s="279"/>
      <c r="GR64" s="279"/>
      <c r="GS64" s="279"/>
      <c r="GT64" s="279"/>
      <c r="GU64" s="279"/>
      <c r="GV64" s="279"/>
      <c r="GW64" s="279"/>
      <c r="GX64" s="279"/>
      <c r="GY64" s="279"/>
      <c r="GZ64" s="279"/>
      <c r="HA64" s="279"/>
      <c r="HB64" s="279"/>
      <c r="HC64" s="279"/>
      <c r="HD64" s="279"/>
      <c r="HE64" s="279"/>
      <c r="HF64" s="279"/>
      <c r="HG64" s="279"/>
      <c r="HH64" s="279"/>
      <c r="HI64" s="279"/>
      <c r="HJ64" s="279"/>
      <c r="HK64" s="279"/>
      <c r="HL64" s="279"/>
      <c r="HM64" s="279"/>
    </row>
    <row r="65" spans="1:221" s="280" customFormat="1" x14ac:dyDescent="0.25">
      <c r="A65" s="424"/>
      <c r="E65" s="279"/>
      <c r="F65" s="279"/>
      <c r="G65" s="279"/>
      <c r="H65" s="279"/>
      <c r="I65" s="279"/>
      <c r="J65" s="279"/>
      <c r="K65" s="279"/>
      <c r="L65" s="281"/>
      <c r="M65" s="281"/>
      <c r="N65" s="281"/>
      <c r="O65" s="281"/>
      <c r="P65" s="281"/>
      <c r="Q65" s="288"/>
      <c r="R65" s="288"/>
      <c r="S65" s="282"/>
      <c r="T65" s="282"/>
      <c r="U65" s="282"/>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79"/>
      <c r="DQ65" s="279"/>
      <c r="DR65" s="279"/>
      <c r="DS65" s="279"/>
      <c r="DT65" s="279"/>
      <c r="DU65" s="279"/>
      <c r="DV65" s="279"/>
      <c r="DW65" s="279"/>
      <c r="DX65" s="279"/>
      <c r="DY65" s="279"/>
      <c r="DZ65" s="279"/>
      <c r="EA65" s="279"/>
      <c r="EB65" s="279"/>
      <c r="EC65" s="279"/>
      <c r="ED65" s="279"/>
      <c r="EE65" s="279"/>
      <c r="EF65" s="279"/>
      <c r="EG65" s="279"/>
      <c r="EH65" s="279"/>
      <c r="EI65" s="279"/>
      <c r="EJ65" s="279"/>
      <c r="EK65" s="279"/>
      <c r="EL65" s="279"/>
      <c r="EM65" s="279"/>
      <c r="EN65" s="279"/>
      <c r="EO65" s="279"/>
      <c r="EP65" s="279"/>
      <c r="EQ65" s="279"/>
      <c r="ER65" s="279"/>
      <c r="ES65" s="279"/>
      <c r="ET65" s="279"/>
      <c r="EU65" s="279"/>
      <c r="EV65" s="279"/>
      <c r="EW65" s="279"/>
      <c r="EX65" s="279"/>
      <c r="EY65" s="279"/>
      <c r="EZ65" s="279"/>
      <c r="FA65" s="279"/>
      <c r="FB65" s="279"/>
      <c r="FC65" s="279"/>
      <c r="FD65" s="279"/>
      <c r="FE65" s="279"/>
      <c r="FF65" s="279"/>
      <c r="FG65" s="279"/>
      <c r="FH65" s="279"/>
      <c r="FI65" s="279"/>
      <c r="FJ65" s="279"/>
      <c r="FK65" s="279"/>
      <c r="FL65" s="279"/>
      <c r="FM65" s="279"/>
      <c r="FN65" s="279"/>
      <c r="FO65" s="279"/>
      <c r="FP65" s="279"/>
      <c r="FQ65" s="279"/>
      <c r="FR65" s="279"/>
      <c r="FS65" s="279"/>
      <c r="FT65" s="279"/>
      <c r="FU65" s="279"/>
      <c r="FV65" s="279"/>
      <c r="FW65" s="279"/>
      <c r="FX65" s="279"/>
      <c r="FY65" s="279"/>
      <c r="FZ65" s="279"/>
      <c r="GA65" s="279"/>
      <c r="GB65" s="279"/>
      <c r="GC65" s="279"/>
      <c r="GD65" s="279"/>
      <c r="GE65" s="279"/>
      <c r="GF65" s="279"/>
      <c r="GG65" s="279"/>
      <c r="GH65" s="279"/>
      <c r="GI65" s="279"/>
      <c r="GJ65" s="279"/>
      <c r="GK65" s="279"/>
      <c r="GL65" s="279"/>
      <c r="GM65" s="279"/>
      <c r="GN65" s="279"/>
      <c r="GO65" s="279"/>
      <c r="GP65" s="279"/>
      <c r="GQ65" s="279"/>
      <c r="GR65" s="279"/>
      <c r="GS65" s="279"/>
      <c r="GT65" s="279"/>
      <c r="GU65" s="279"/>
      <c r="GV65" s="279"/>
      <c r="GW65" s="279"/>
      <c r="GX65" s="279"/>
      <c r="GY65" s="279"/>
      <c r="GZ65" s="279"/>
      <c r="HA65" s="279"/>
      <c r="HB65" s="279"/>
      <c r="HC65" s="279"/>
      <c r="HD65" s="279"/>
      <c r="HE65" s="279"/>
      <c r="HF65" s="279"/>
      <c r="HG65" s="279"/>
      <c r="HH65" s="279"/>
      <c r="HI65" s="279"/>
      <c r="HJ65" s="279"/>
      <c r="HK65" s="279"/>
      <c r="HL65" s="279"/>
      <c r="HM65" s="279"/>
    </row>
    <row r="66" spans="1:221" s="280" customFormat="1" x14ac:dyDescent="0.25">
      <c r="A66" s="424"/>
      <c r="E66" s="279"/>
      <c r="F66" s="279"/>
      <c r="G66" s="279"/>
      <c r="H66" s="279"/>
      <c r="I66" s="279"/>
      <c r="J66" s="279"/>
      <c r="K66" s="279"/>
      <c r="L66" s="281"/>
      <c r="M66" s="281"/>
      <c r="N66" s="281"/>
      <c r="O66" s="281"/>
      <c r="P66" s="281"/>
      <c r="Q66" s="288"/>
      <c r="R66" s="288"/>
      <c r="S66" s="282"/>
      <c r="T66" s="282"/>
      <c r="U66" s="282"/>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279"/>
      <c r="CW66" s="279"/>
      <c r="CX66" s="279"/>
      <c r="CY66" s="279"/>
      <c r="CZ66" s="279"/>
      <c r="DA66" s="279"/>
      <c r="DB66" s="279"/>
      <c r="DC66" s="279"/>
      <c r="DD66" s="279"/>
      <c r="DE66" s="279"/>
      <c r="DF66" s="279"/>
      <c r="DG66" s="279"/>
      <c r="DH66" s="279"/>
      <c r="DI66" s="279"/>
      <c r="DJ66" s="279"/>
      <c r="DK66" s="279"/>
      <c r="DL66" s="279"/>
      <c r="DM66" s="279"/>
      <c r="DN66" s="279"/>
      <c r="DO66" s="279"/>
      <c r="DP66" s="279"/>
      <c r="DQ66" s="279"/>
      <c r="DR66" s="279"/>
      <c r="DS66" s="279"/>
      <c r="DT66" s="279"/>
      <c r="DU66" s="279"/>
      <c r="DV66" s="279"/>
      <c r="DW66" s="279"/>
      <c r="DX66" s="279"/>
      <c r="DY66" s="279"/>
      <c r="DZ66" s="279"/>
      <c r="EA66" s="279"/>
      <c r="EB66" s="279"/>
      <c r="EC66" s="279"/>
      <c r="ED66" s="279"/>
      <c r="EE66" s="279"/>
      <c r="EF66" s="279"/>
      <c r="EG66" s="279"/>
      <c r="EH66" s="279"/>
      <c r="EI66" s="279"/>
      <c r="EJ66" s="279"/>
      <c r="EK66" s="279"/>
      <c r="EL66" s="279"/>
      <c r="EM66" s="279"/>
      <c r="EN66" s="279"/>
      <c r="EO66" s="279"/>
      <c r="EP66" s="279"/>
      <c r="EQ66" s="279"/>
      <c r="ER66" s="279"/>
      <c r="ES66" s="279"/>
      <c r="ET66" s="279"/>
      <c r="EU66" s="279"/>
      <c r="EV66" s="279"/>
      <c r="EW66" s="279"/>
      <c r="EX66" s="279"/>
      <c r="EY66" s="279"/>
      <c r="EZ66" s="279"/>
      <c r="FA66" s="279"/>
      <c r="FB66" s="279"/>
      <c r="FC66" s="279"/>
      <c r="FD66" s="279"/>
      <c r="FE66" s="279"/>
      <c r="FF66" s="279"/>
      <c r="FG66" s="279"/>
      <c r="FH66" s="279"/>
      <c r="FI66" s="279"/>
      <c r="FJ66" s="279"/>
      <c r="FK66" s="279"/>
      <c r="FL66" s="279"/>
      <c r="FM66" s="279"/>
      <c r="FN66" s="279"/>
      <c r="FO66" s="279"/>
      <c r="FP66" s="279"/>
      <c r="FQ66" s="279"/>
      <c r="FR66" s="279"/>
      <c r="FS66" s="279"/>
      <c r="FT66" s="279"/>
      <c r="FU66" s="279"/>
      <c r="FV66" s="279"/>
      <c r="FW66" s="279"/>
      <c r="FX66" s="279"/>
      <c r="FY66" s="279"/>
      <c r="FZ66" s="279"/>
      <c r="GA66" s="279"/>
      <c r="GB66" s="279"/>
      <c r="GC66" s="279"/>
      <c r="GD66" s="279"/>
      <c r="GE66" s="279"/>
      <c r="GF66" s="279"/>
      <c r="GG66" s="279"/>
      <c r="GH66" s="279"/>
      <c r="GI66" s="279"/>
      <c r="GJ66" s="279"/>
      <c r="GK66" s="279"/>
      <c r="GL66" s="279"/>
      <c r="GM66" s="279"/>
      <c r="GN66" s="279"/>
      <c r="GO66" s="279"/>
      <c r="GP66" s="279"/>
      <c r="GQ66" s="279"/>
      <c r="GR66" s="279"/>
      <c r="GS66" s="279"/>
      <c r="GT66" s="279"/>
      <c r="GU66" s="279"/>
      <c r="GV66" s="279"/>
      <c r="GW66" s="279"/>
      <c r="GX66" s="279"/>
      <c r="GY66" s="279"/>
      <c r="GZ66" s="279"/>
      <c r="HA66" s="279"/>
      <c r="HB66" s="279"/>
      <c r="HC66" s="279"/>
      <c r="HD66" s="279"/>
      <c r="HE66" s="279"/>
      <c r="HF66" s="279"/>
      <c r="HG66" s="279"/>
      <c r="HH66" s="279"/>
      <c r="HI66" s="279"/>
      <c r="HJ66" s="279"/>
      <c r="HK66" s="279"/>
      <c r="HL66" s="279"/>
      <c r="HM66" s="279"/>
    </row>
    <row r="67" spans="1:221" s="280" customFormat="1" x14ac:dyDescent="0.25">
      <c r="A67" s="424"/>
      <c r="E67" s="279"/>
      <c r="F67" s="279"/>
      <c r="G67" s="279"/>
      <c r="H67" s="279"/>
      <c r="I67" s="279"/>
      <c r="J67" s="279"/>
      <c r="K67" s="279"/>
      <c r="L67" s="281"/>
      <c r="M67" s="281"/>
      <c r="N67" s="281"/>
      <c r="O67" s="281"/>
      <c r="P67" s="281"/>
      <c r="Q67" s="288"/>
      <c r="R67" s="288"/>
      <c r="S67" s="282"/>
      <c r="T67" s="282"/>
      <c r="U67" s="282"/>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c r="EB67" s="279"/>
      <c r="EC67" s="279"/>
      <c r="ED67" s="279"/>
      <c r="EE67" s="279"/>
      <c r="EF67" s="279"/>
      <c r="EG67" s="279"/>
      <c r="EH67" s="279"/>
      <c r="EI67" s="279"/>
      <c r="EJ67" s="279"/>
      <c r="EK67" s="279"/>
      <c r="EL67" s="279"/>
      <c r="EM67" s="279"/>
      <c r="EN67" s="279"/>
      <c r="EO67" s="279"/>
      <c r="EP67" s="279"/>
      <c r="EQ67" s="279"/>
      <c r="ER67" s="279"/>
      <c r="ES67" s="279"/>
      <c r="ET67" s="279"/>
      <c r="EU67" s="279"/>
      <c r="EV67" s="279"/>
      <c r="EW67" s="279"/>
      <c r="EX67" s="279"/>
      <c r="EY67" s="279"/>
      <c r="EZ67" s="279"/>
      <c r="FA67" s="279"/>
      <c r="FB67" s="279"/>
      <c r="FC67" s="279"/>
      <c r="FD67" s="279"/>
      <c r="FE67" s="279"/>
      <c r="FF67" s="279"/>
      <c r="FG67" s="279"/>
      <c r="FH67" s="279"/>
      <c r="FI67" s="279"/>
      <c r="FJ67" s="279"/>
      <c r="FK67" s="279"/>
      <c r="FL67" s="279"/>
      <c r="FM67" s="279"/>
      <c r="FN67" s="279"/>
      <c r="FO67" s="279"/>
      <c r="FP67" s="279"/>
      <c r="FQ67" s="279"/>
      <c r="FR67" s="279"/>
      <c r="FS67" s="279"/>
      <c r="FT67" s="279"/>
      <c r="FU67" s="279"/>
      <c r="FV67" s="279"/>
      <c r="FW67" s="279"/>
      <c r="FX67" s="279"/>
      <c r="FY67" s="279"/>
      <c r="FZ67" s="279"/>
      <c r="GA67" s="279"/>
      <c r="GB67" s="279"/>
      <c r="GC67" s="279"/>
      <c r="GD67" s="279"/>
      <c r="GE67" s="279"/>
      <c r="GF67" s="279"/>
      <c r="GG67" s="279"/>
      <c r="GH67" s="279"/>
      <c r="GI67" s="279"/>
      <c r="GJ67" s="279"/>
      <c r="GK67" s="279"/>
      <c r="GL67" s="279"/>
      <c r="GM67" s="279"/>
      <c r="GN67" s="279"/>
      <c r="GO67" s="279"/>
      <c r="GP67" s="279"/>
      <c r="GQ67" s="279"/>
      <c r="GR67" s="279"/>
      <c r="GS67" s="279"/>
      <c r="GT67" s="279"/>
      <c r="GU67" s="279"/>
      <c r="GV67" s="279"/>
      <c r="GW67" s="279"/>
      <c r="GX67" s="279"/>
      <c r="GY67" s="279"/>
      <c r="GZ67" s="279"/>
      <c r="HA67" s="279"/>
      <c r="HB67" s="279"/>
      <c r="HC67" s="279"/>
      <c r="HD67" s="279"/>
      <c r="HE67" s="279"/>
      <c r="HF67" s="279"/>
      <c r="HG67" s="279"/>
      <c r="HH67" s="279"/>
      <c r="HI67" s="279"/>
      <c r="HJ67" s="279"/>
      <c r="HK67" s="279"/>
      <c r="HL67" s="279"/>
      <c r="HM67" s="279"/>
    </row>
    <row r="68" spans="1:221" s="280" customFormat="1" x14ac:dyDescent="0.25">
      <c r="A68" s="424"/>
      <c r="E68" s="279"/>
      <c r="F68" s="279"/>
      <c r="G68" s="279"/>
      <c r="H68" s="279"/>
      <c r="I68" s="279"/>
      <c r="J68" s="279"/>
      <c r="K68" s="279"/>
      <c r="L68" s="281"/>
      <c r="M68" s="281"/>
      <c r="N68" s="281"/>
      <c r="O68" s="281"/>
      <c r="P68" s="281"/>
      <c r="Q68" s="288"/>
      <c r="R68" s="288"/>
      <c r="S68" s="282"/>
      <c r="T68" s="282"/>
      <c r="U68" s="282"/>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c r="DG68" s="279"/>
      <c r="DH68" s="279"/>
      <c r="DI68" s="279"/>
      <c r="DJ68" s="279"/>
      <c r="DK68" s="279"/>
      <c r="DL68" s="279"/>
      <c r="DM68" s="279"/>
      <c r="DN68" s="279"/>
      <c r="DO68" s="279"/>
      <c r="DP68" s="279"/>
      <c r="DQ68" s="279"/>
      <c r="DR68" s="279"/>
      <c r="DS68" s="279"/>
      <c r="DT68" s="279"/>
      <c r="DU68" s="279"/>
      <c r="DV68" s="279"/>
      <c r="DW68" s="279"/>
      <c r="DX68" s="279"/>
      <c r="DY68" s="279"/>
      <c r="DZ68" s="279"/>
      <c r="EA68" s="279"/>
      <c r="EB68" s="279"/>
      <c r="EC68" s="279"/>
      <c r="ED68" s="279"/>
      <c r="EE68" s="279"/>
      <c r="EF68" s="279"/>
      <c r="EG68" s="279"/>
      <c r="EH68" s="279"/>
      <c r="EI68" s="279"/>
      <c r="EJ68" s="279"/>
      <c r="EK68" s="279"/>
      <c r="EL68" s="279"/>
      <c r="EM68" s="279"/>
      <c r="EN68" s="279"/>
      <c r="EO68" s="279"/>
      <c r="EP68" s="279"/>
      <c r="EQ68" s="279"/>
      <c r="ER68" s="279"/>
      <c r="ES68" s="279"/>
      <c r="ET68" s="279"/>
      <c r="EU68" s="279"/>
      <c r="EV68" s="279"/>
      <c r="EW68" s="279"/>
      <c r="EX68" s="279"/>
      <c r="EY68" s="279"/>
      <c r="EZ68" s="279"/>
      <c r="FA68" s="279"/>
      <c r="FB68" s="279"/>
      <c r="FC68" s="279"/>
      <c r="FD68" s="279"/>
      <c r="FE68" s="279"/>
      <c r="FF68" s="279"/>
      <c r="FG68" s="279"/>
      <c r="FH68" s="279"/>
      <c r="FI68" s="279"/>
      <c r="FJ68" s="279"/>
      <c r="FK68" s="279"/>
      <c r="FL68" s="279"/>
      <c r="FM68" s="279"/>
      <c r="FN68" s="279"/>
      <c r="FO68" s="279"/>
      <c r="FP68" s="279"/>
      <c r="FQ68" s="279"/>
      <c r="FR68" s="279"/>
      <c r="FS68" s="279"/>
      <c r="FT68" s="279"/>
      <c r="FU68" s="279"/>
      <c r="FV68" s="279"/>
      <c r="FW68" s="279"/>
      <c r="FX68" s="279"/>
      <c r="FY68" s="279"/>
      <c r="FZ68" s="279"/>
      <c r="GA68" s="279"/>
      <c r="GB68" s="279"/>
      <c r="GC68" s="279"/>
      <c r="GD68" s="279"/>
      <c r="GE68" s="279"/>
      <c r="GF68" s="279"/>
      <c r="GG68" s="279"/>
      <c r="GH68" s="279"/>
      <c r="GI68" s="279"/>
      <c r="GJ68" s="279"/>
      <c r="GK68" s="279"/>
      <c r="GL68" s="279"/>
      <c r="GM68" s="279"/>
      <c r="GN68" s="279"/>
      <c r="GO68" s="279"/>
      <c r="GP68" s="279"/>
      <c r="GQ68" s="279"/>
      <c r="GR68" s="279"/>
      <c r="GS68" s="279"/>
      <c r="GT68" s="279"/>
      <c r="GU68" s="279"/>
      <c r="GV68" s="279"/>
      <c r="GW68" s="279"/>
      <c r="GX68" s="279"/>
      <c r="GY68" s="279"/>
      <c r="GZ68" s="279"/>
      <c r="HA68" s="279"/>
      <c r="HB68" s="279"/>
      <c r="HC68" s="279"/>
      <c r="HD68" s="279"/>
      <c r="HE68" s="279"/>
      <c r="HF68" s="279"/>
      <c r="HG68" s="279"/>
      <c r="HH68" s="279"/>
      <c r="HI68" s="279"/>
      <c r="HJ68" s="279"/>
      <c r="HK68" s="279"/>
      <c r="HL68" s="279"/>
      <c r="HM68" s="279"/>
    </row>
    <row r="69" spans="1:221" s="280" customFormat="1" x14ac:dyDescent="0.25">
      <c r="A69" s="424"/>
      <c r="E69" s="279"/>
      <c r="F69" s="279"/>
      <c r="G69" s="279"/>
      <c r="H69" s="279"/>
      <c r="I69" s="279"/>
      <c r="J69" s="279"/>
      <c r="K69" s="279"/>
      <c r="L69" s="281"/>
      <c r="M69" s="281"/>
      <c r="N69" s="281"/>
      <c r="O69" s="281"/>
      <c r="P69" s="281"/>
      <c r="Q69" s="288"/>
      <c r="R69" s="288"/>
      <c r="S69" s="282"/>
      <c r="T69" s="282"/>
      <c r="U69" s="282"/>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79"/>
      <c r="CW69" s="279"/>
      <c r="CX69" s="279"/>
      <c r="CY69" s="279"/>
      <c r="CZ69" s="279"/>
      <c r="DA69" s="279"/>
      <c r="DB69" s="279"/>
      <c r="DC69" s="279"/>
      <c r="DD69" s="279"/>
      <c r="DE69" s="279"/>
      <c r="DF69" s="279"/>
      <c r="DG69" s="279"/>
      <c r="DH69" s="279"/>
      <c r="DI69" s="279"/>
      <c r="DJ69" s="279"/>
      <c r="DK69" s="279"/>
      <c r="DL69" s="279"/>
      <c r="DM69" s="279"/>
      <c r="DN69" s="279"/>
      <c r="DO69" s="279"/>
      <c r="DP69" s="279"/>
      <c r="DQ69" s="279"/>
      <c r="DR69" s="279"/>
      <c r="DS69" s="279"/>
      <c r="DT69" s="279"/>
      <c r="DU69" s="279"/>
      <c r="DV69" s="279"/>
      <c r="DW69" s="279"/>
      <c r="DX69" s="279"/>
      <c r="DY69" s="279"/>
      <c r="DZ69" s="279"/>
      <c r="EA69" s="279"/>
      <c r="EB69" s="279"/>
      <c r="EC69" s="279"/>
      <c r="ED69" s="279"/>
      <c r="EE69" s="279"/>
      <c r="EF69" s="279"/>
      <c r="EG69" s="279"/>
      <c r="EH69" s="279"/>
      <c r="EI69" s="279"/>
      <c r="EJ69" s="279"/>
      <c r="EK69" s="279"/>
      <c r="EL69" s="279"/>
      <c r="EM69" s="279"/>
      <c r="EN69" s="279"/>
      <c r="EO69" s="279"/>
      <c r="EP69" s="279"/>
      <c r="EQ69" s="279"/>
      <c r="ER69" s="279"/>
      <c r="ES69" s="279"/>
      <c r="ET69" s="279"/>
      <c r="EU69" s="279"/>
      <c r="EV69" s="279"/>
      <c r="EW69" s="279"/>
      <c r="EX69" s="279"/>
      <c r="EY69" s="279"/>
      <c r="EZ69" s="279"/>
      <c r="FA69" s="279"/>
      <c r="FB69" s="279"/>
      <c r="FC69" s="279"/>
      <c r="FD69" s="279"/>
      <c r="FE69" s="279"/>
      <c r="FF69" s="279"/>
      <c r="FG69" s="279"/>
      <c r="FH69" s="279"/>
      <c r="FI69" s="279"/>
      <c r="FJ69" s="279"/>
      <c r="FK69" s="279"/>
      <c r="FL69" s="279"/>
      <c r="FM69" s="279"/>
      <c r="FN69" s="279"/>
      <c r="FO69" s="279"/>
      <c r="FP69" s="279"/>
      <c r="FQ69" s="279"/>
      <c r="FR69" s="279"/>
      <c r="FS69" s="279"/>
      <c r="FT69" s="279"/>
      <c r="FU69" s="279"/>
      <c r="FV69" s="279"/>
      <c r="FW69" s="279"/>
      <c r="FX69" s="279"/>
      <c r="FY69" s="279"/>
      <c r="FZ69" s="279"/>
      <c r="GA69" s="279"/>
      <c r="GB69" s="279"/>
      <c r="GC69" s="279"/>
      <c r="GD69" s="279"/>
      <c r="GE69" s="279"/>
      <c r="GF69" s="279"/>
      <c r="GG69" s="279"/>
      <c r="GH69" s="279"/>
      <c r="GI69" s="279"/>
      <c r="GJ69" s="279"/>
      <c r="GK69" s="279"/>
      <c r="GL69" s="279"/>
      <c r="GM69" s="279"/>
      <c r="GN69" s="279"/>
      <c r="GO69" s="279"/>
      <c r="GP69" s="279"/>
      <c r="GQ69" s="279"/>
      <c r="GR69" s="279"/>
      <c r="GS69" s="279"/>
      <c r="GT69" s="279"/>
      <c r="GU69" s="279"/>
      <c r="GV69" s="279"/>
      <c r="GW69" s="279"/>
      <c r="GX69" s="279"/>
      <c r="GY69" s="279"/>
      <c r="GZ69" s="279"/>
      <c r="HA69" s="279"/>
      <c r="HB69" s="279"/>
      <c r="HC69" s="279"/>
      <c r="HD69" s="279"/>
      <c r="HE69" s="279"/>
      <c r="HF69" s="279"/>
      <c r="HG69" s="279"/>
      <c r="HH69" s="279"/>
      <c r="HI69" s="279"/>
      <c r="HJ69" s="279"/>
      <c r="HK69" s="279"/>
      <c r="HL69" s="279"/>
      <c r="HM69" s="279"/>
    </row>
    <row r="70" spans="1:221" s="280" customFormat="1" x14ac:dyDescent="0.25">
      <c r="A70" s="424"/>
      <c r="E70" s="279"/>
      <c r="F70" s="279"/>
      <c r="G70" s="279"/>
      <c r="H70" s="279"/>
      <c r="I70" s="279"/>
      <c r="J70" s="279"/>
      <c r="K70" s="279"/>
      <c r="L70" s="281"/>
      <c r="M70" s="281"/>
      <c r="N70" s="281"/>
      <c r="O70" s="281"/>
      <c r="P70" s="281"/>
      <c r="Q70" s="288"/>
      <c r="R70" s="288"/>
      <c r="S70" s="282"/>
      <c r="T70" s="282"/>
      <c r="U70" s="282"/>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c r="EB70" s="279"/>
      <c r="EC70" s="279"/>
      <c r="ED70" s="279"/>
      <c r="EE70" s="279"/>
      <c r="EF70" s="279"/>
      <c r="EG70" s="279"/>
      <c r="EH70" s="279"/>
      <c r="EI70" s="279"/>
      <c r="EJ70" s="279"/>
      <c r="EK70" s="279"/>
      <c r="EL70" s="279"/>
      <c r="EM70" s="279"/>
      <c r="EN70" s="279"/>
      <c r="EO70" s="279"/>
      <c r="EP70" s="279"/>
      <c r="EQ70" s="279"/>
      <c r="ER70" s="279"/>
      <c r="ES70" s="279"/>
      <c r="ET70" s="279"/>
      <c r="EU70" s="279"/>
      <c r="EV70" s="279"/>
      <c r="EW70" s="279"/>
      <c r="EX70" s="279"/>
      <c r="EY70" s="279"/>
      <c r="EZ70" s="279"/>
      <c r="FA70" s="279"/>
      <c r="FB70" s="279"/>
      <c r="FC70" s="279"/>
      <c r="FD70" s="279"/>
      <c r="FE70" s="279"/>
      <c r="FF70" s="279"/>
      <c r="FG70" s="279"/>
      <c r="FH70" s="279"/>
      <c r="FI70" s="279"/>
      <c r="FJ70" s="279"/>
      <c r="FK70" s="279"/>
      <c r="FL70" s="279"/>
      <c r="FM70" s="279"/>
      <c r="FN70" s="279"/>
      <c r="FO70" s="279"/>
      <c r="FP70" s="279"/>
      <c r="FQ70" s="279"/>
      <c r="FR70" s="279"/>
      <c r="FS70" s="279"/>
      <c r="FT70" s="279"/>
      <c r="FU70" s="279"/>
      <c r="FV70" s="279"/>
      <c r="FW70" s="279"/>
      <c r="FX70" s="279"/>
      <c r="FY70" s="279"/>
      <c r="FZ70" s="279"/>
      <c r="GA70" s="279"/>
      <c r="GB70" s="279"/>
      <c r="GC70" s="279"/>
      <c r="GD70" s="279"/>
      <c r="GE70" s="279"/>
      <c r="GF70" s="279"/>
      <c r="GG70" s="279"/>
      <c r="GH70" s="279"/>
      <c r="GI70" s="279"/>
      <c r="GJ70" s="279"/>
      <c r="GK70" s="279"/>
      <c r="GL70" s="279"/>
      <c r="GM70" s="279"/>
      <c r="GN70" s="279"/>
      <c r="GO70" s="279"/>
      <c r="GP70" s="279"/>
      <c r="GQ70" s="279"/>
      <c r="GR70" s="279"/>
      <c r="GS70" s="279"/>
      <c r="GT70" s="279"/>
      <c r="GU70" s="279"/>
      <c r="GV70" s="279"/>
      <c r="GW70" s="279"/>
      <c r="GX70" s="279"/>
      <c r="GY70" s="279"/>
      <c r="GZ70" s="279"/>
      <c r="HA70" s="279"/>
      <c r="HB70" s="279"/>
      <c r="HC70" s="279"/>
      <c r="HD70" s="279"/>
      <c r="HE70" s="279"/>
      <c r="HF70" s="279"/>
      <c r="HG70" s="279"/>
      <c r="HH70" s="279"/>
      <c r="HI70" s="279"/>
      <c r="HJ70" s="279"/>
      <c r="HK70" s="279"/>
      <c r="HL70" s="279"/>
      <c r="HM70" s="279"/>
    </row>
    <row r="71" spans="1:221" s="280" customFormat="1" x14ac:dyDescent="0.25">
      <c r="A71" s="424"/>
      <c r="E71" s="279"/>
      <c r="F71" s="279"/>
      <c r="G71" s="279"/>
      <c r="H71" s="279"/>
      <c r="I71" s="279"/>
      <c r="J71" s="279"/>
      <c r="K71" s="279"/>
      <c r="L71" s="281"/>
      <c r="M71" s="281"/>
      <c r="N71" s="281"/>
      <c r="O71" s="281"/>
      <c r="P71" s="281"/>
      <c r="Q71" s="288"/>
      <c r="R71" s="288"/>
      <c r="S71" s="282"/>
      <c r="T71" s="282"/>
      <c r="U71" s="282"/>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79"/>
      <c r="DF71" s="279"/>
      <c r="DG71" s="279"/>
      <c r="DH71" s="279"/>
      <c r="DI71" s="279"/>
      <c r="DJ71" s="279"/>
      <c r="DK71" s="279"/>
      <c r="DL71" s="279"/>
      <c r="DM71" s="279"/>
      <c r="DN71" s="279"/>
      <c r="DO71" s="279"/>
      <c r="DP71" s="279"/>
      <c r="DQ71" s="279"/>
      <c r="DR71" s="279"/>
      <c r="DS71" s="279"/>
      <c r="DT71" s="279"/>
      <c r="DU71" s="279"/>
      <c r="DV71" s="279"/>
      <c r="DW71" s="279"/>
      <c r="DX71" s="279"/>
      <c r="DY71" s="279"/>
      <c r="DZ71" s="279"/>
      <c r="EA71" s="279"/>
      <c r="EB71" s="279"/>
      <c r="EC71" s="279"/>
      <c r="ED71" s="279"/>
      <c r="EE71" s="279"/>
      <c r="EF71" s="279"/>
      <c r="EG71" s="279"/>
      <c r="EH71" s="279"/>
      <c r="EI71" s="279"/>
      <c r="EJ71" s="279"/>
      <c r="EK71" s="279"/>
      <c r="EL71" s="279"/>
      <c r="EM71" s="279"/>
      <c r="EN71" s="279"/>
      <c r="EO71" s="279"/>
      <c r="EP71" s="279"/>
      <c r="EQ71" s="279"/>
      <c r="ER71" s="279"/>
      <c r="ES71" s="279"/>
      <c r="ET71" s="279"/>
      <c r="EU71" s="279"/>
      <c r="EV71" s="279"/>
      <c r="EW71" s="279"/>
      <c r="EX71" s="279"/>
      <c r="EY71" s="279"/>
      <c r="EZ71" s="279"/>
      <c r="FA71" s="279"/>
      <c r="FB71" s="279"/>
      <c r="FC71" s="279"/>
      <c r="FD71" s="279"/>
      <c r="FE71" s="279"/>
      <c r="FF71" s="279"/>
      <c r="FG71" s="279"/>
      <c r="FH71" s="279"/>
      <c r="FI71" s="279"/>
      <c r="FJ71" s="279"/>
      <c r="FK71" s="279"/>
      <c r="FL71" s="279"/>
      <c r="FM71" s="279"/>
      <c r="FN71" s="279"/>
      <c r="FO71" s="279"/>
      <c r="FP71" s="279"/>
      <c r="FQ71" s="279"/>
      <c r="FR71" s="279"/>
      <c r="FS71" s="279"/>
      <c r="FT71" s="279"/>
      <c r="FU71" s="279"/>
      <c r="FV71" s="279"/>
      <c r="FW71" s="279"/>
      <c r="FX71" s="279"/>
      <c r="FY71" s="279"/>
      <c r="FZ71" s="279"/>
      <c r="GA71" s="279"/>
      <c r="GB71" s="279"/>
      <c r="GC71" s="279"/>
      <c r="GD71" s="279"/>
      <c r="GE71" s="279"/>
      <c r="GF71" s="279"/>
      <c r="GG71" s="279"/>
      <c r="GH71" s="279"/>
      <c r="GI71" s="279"/>
      <c r="GJ71" s="279"/>
      <c r="GK71" s="279"/>
      <c r="GL71" s="279"/>
      <c r="GM71" s="279"/>
      <c r="GN71" s="279"/>
      <c r="GO71" s="279"/>
      <c r="GP71" s="279"/>
      <c r="GQ71" s="279"/>
      <c r="GR71" s="279"/>
      <c r="GS71" s="279"/>
      <c r="GT71" s="279"/>
      <c r="GU71" s="279"/>
      <c r="GV71" s="279"/>
      <c r="GW71" s="279"/>
      <c r="GX71" s="279"/>
      <c r="GY71" s="279"/>
      <c r="GZ71" s="279"/>
      <c r="HA71" s="279"/>
      <c r="HB71" s="279"/>
      <c r="HC71" s="279"/>
      <c r="HD71" s="279"/>
      <c r="HE71" s="279"/>
      <c r="HF71" s="279"/>
      <c r="HG71" s="279"/>
      <c r="HH71" s="279"/>
      <c r="HI71" s="279"/>
      <c r="HJ71" s="279"/>
      <c r="HK71" s="279"/>
      <c r="HL71" s="279"/>
      <c r="HM71" s="279"/>
    </row>
    <row r="72" spans="1:221" s="280" customFormat="1" x14ac:dyDescent="0.25">
      <c r="A72" s="424"/>
      <c r="E72" s="279"/>
      <c r="F72" s="279"/>
      <c r="G72" s="279"/>
      <c r="H72" s="279"/>
      <c r="I72" s="279"/>
      <c r="J72" s="279"/>
      <c r="K72" s="279"/>
      <c r="L72" s="281"/>
      <c r="M72" s="281"/>
      <c r="N72" s="281"/>
      <c r="O72" s="281"/>
      <c r="P72" s="281"/>
      <c r="Q72" s="288"/>
      <c r="R72" s="288"/>
      <c r="S72" s="282"/>
      <c r="T72" s="282"/>
      <c r="U72" s="282"/>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c r="EB72" s="279"/>
      <c r="EC72" s="279"/>
      <c r="ED72" s="279"/>
      <c r="EE72" s="279"/>
      <c r="EF72" s="279"/>
      <c r="EG72" s="279"/>
      <c r="EH72" s="279"/>
      <c r="EI72" s="279"/>
      <c r="EJ72" s="279"/>
      <c r="EK72" s="279"/>
      <c r="EL72" s="279"/>
      <c r="EM72" s="279"/>
      <c r="EN72" s="279"/>
      <c r="EO72" s="279"/>
      <c r="EP72" s="279"/>
      <c r="EQ72" s="279"/>
      <c r="ER72" s="279"/>
      <c r="ES72" s="279"/>
      <c r="ET72" s="279"/>
      <c r="EU72" s="279"/>
      <c r="EV72" s="279"/>
      <c r="EW72" s="279"/>
      <c r="EX72" s="279"/>
      <c r="EY72" s="279"/>
      <c r="EZ72" s="279"/>
      <c r="FA72" s="279"/>
      <c r="FB72" s="279"/>
      <c r="FC72" s="279"/>
      <c r="FD72" s="279"/>
      <c r="FE72" s="279"/>
      <c r="FF72" s="279"/>
      <c r="FG72" s="279"/>
      <c r="FH72" s="279"/>
      <c r="FI72" s="279"/>
      <c r="FJ72" s="279"/>
      <c r="FK72" s="279"/>
      <c r="FL72" s="279"/>
      <c r="FM72" s="279"/>
      <c r="FN72" s="279"/>
      <c r="FO72" s="279"/>
      <c r="FP72" s="279"/>
      <c r="FQ72" s="279"/>
      <c r="FR72" s="279"/>
      <c r="FS72" s="279"/>
      <c r="FT72" s="279"/>
      <c r="FU72" s="279"/>
      <c r="FV72" s="279"/>
      <c r="FW72" s="279"/>
      <c r="FX72" s="279"/>
      <c r="FY72" s="279"/>
      <c r="FZ72" s="279"/>
      <c r="GA72" s="279"/>
      <c r="GB72" s="279"/>
      <c r="GC72" s="279"/>
      <c r="GD72" s="279"/>
      <c r="GE72" s="279"/>
      <c r="GF72" s="279"/>
      <c r="GG72" s="279"/>
      <c r="GH72" s="279"/>
      <c r="GI72" s="279"/>
      <c r="GJ72" s="279"/>
      <c r="GK72" s="279"/>
      <c r="GL72" s="279"/>
      <c r="GM72" s="279"/>
      <c r="GN72" s="279"/>
      <c r="GO72" s="279"/>
      <c r="GP72" s="279"/>
      <c r="GQ72" s="279"/>
      <c r="GR72" s="279"/>
      <c r="GS72" s="279"/>
      <c r="GT72" s="279"/>
      <c r="GU72" s="279"/>
      <c r="GV72" s="279"/>
      <c r="GW72" s="279"/>
      <c r="GX72" s="279"/>
      <c r="GY72" s="279"/>
      <c r="GZ72" s="279"/>
      <c r="HA72" s="279"/>
      <c r="HB72" s="279"/>
      <c r="HC72" s="279"/>
      <c r="HD72" s="279"/>
      <c r="HE72" s="279"/>
      <c r="HF72" s="279"/>
      <c r="HG72" s="279"/>
      <c r="HH72" s="279"/>
      <c r="HI72" s="279"/>
      <c r="HJ72" s="279"/>
      <c r="HK72" s="279"/>
      <c r="HL72" s="279"/>
      <c r="HM72" s="279"/>
    </row>
    <row r="73" spans="1:221" s="280" customFormat="1" x14ac:dyDescent="0.25">
      <c r="A73" s="424"/>
      <c r="E73" s="279"/>
      <c r="F73" s="279"/>
      <c r="G73" s="279"/>
      <c r="H73" s="279"/>
      <c r="I73" s="279"/>
      <c r="J73" s="279"/>
      <c r="K73" s="279"/>
      <c r="L73" s="281"/>
      <c r="M73" s="281"/>
      <c r="N73" s="281"/>
      <c r="O73" s="281"/>
      <c r="P73" s="281"/>
      <c r="Q73" s="288"/>
      <c r="R73" s="288"/>
      <c r="S73" s="282"/>
      <c r="T73" s="282"/>
      <c r="U73" s="282"/>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c r="EB73" s="279"/>
      <c r="EC73" s="279"/>
      <c r="ED73" s="279"/>
      <c r="EE73" s="279"/>
      <c r="EF73" s="279"/>
      <c r="EG73" s="279"/>
      <c r="EH73" s="279"/>
      <c r="EI73" s="279"/>
      <c r="EJ73" s="279"/>
      <c r="EK73" s="279"/>
      <c r="EL73" s="279"/>
      <c r="EM73" s="279"/>
      <c r="EN73" s="279"/>
      <c r="EO73" s="279"/>
      <c r="EP73" s="279"/>
      <c r="EQ73" s="279"/>
      <c r="ER73" s="279"/>
      <c r="ES73" s="279"/>
      <c r="ET73" s="279"/>
      <c r="EU73" s="279"/>
      <c r="EV73" s="279"/>
      <c r="EW73" s="279"/>
      <c r="EX73" s="279"/>
      <c r="EY73" s="279"/>
      <c r="EZ73" s="279"/>
      <c r="FA73" s="279"/>
      <c r="FB73" s="279"/>
      <c r="FC73" s="279"/>
      <c r="FD73" s="279"/>
      <c r="FE73" s="279"/>
      <c r="FF73" s="279"/>
      <c r="FG73" s="279"/>
      <c r="FH73" s="279"/>
      <c r="FI73" s="279"/>
      <c r="FJ73" s="279"/>
      <c r="FK73" s="279"/>
      <c r="FL73" s="279"/>
      <c r="FM73" s="279"/>
      <c r="FN73" s="279"/>
      <c r="FO73" s="279"/>
      <c r="FP73" s="279"/>
      <c r="FQ73" s="279"/>
      <c r="FR73" s="279"/>
      <c r="FS73" s="279"/>
      <c r="FT73" s="279"/>
      <c r="FU73" s="279"/>
      <c r="FV73" s="279"/>
      <c r="FW73" s="279"/>
      <c r="FX73" s="279"/>
      <c r="FY73" s="279"/>
      <c r="FZ73" s="279"/>
      <c r="GA73" s="279"/>
      <c r="GB73" s="279"/>
      <c r="GC73" s="279"/>
      <c r="GD73" s="279"/>
      <c r="GE73" s="279"/>
      <c r="GF73" s="279"/>
      <c r="GG73" s="279"/>
      <c r="GH73" s="279"/>
      <c r="GI73" s="279"/>
      <c r="GJ73" s="279"/>
      <c r="GK73" s="279"/>
      <c r="GL73" s="279"/>
      <c r="GM73" s="279"/>
      <c r="GN73" s="279"/>
      <c r="GO73" s="279"/>
      <c r="GP73" s="279"/>
      <c r="GQ73" s="279"/>
      <c r="GR73" s="279"/>
      <c r="GS73" s="279"/>
      <c r="GT73" s="279"/>
      <c r="GU73" s="279"/>
      <c r="GV73" s="279"/>
      <c r="GW73" s="279"/>
      <c r="GX73" s="279"/>
      <c r="GY73" s="279"/>
      <c r="GZ73" s="279"/>
      <c r="HA73" s="279"/>
      <c r="HB73" s="279"/>
      <c r="HC73" s="279"/>
      <c r="HD73" s="279"/>
      <c r="HE73" s="279"/>
      <c r="HF73" s="279"/>
      <c r="HG73" s="279"/>
      <c r="HH73" s="279"/>
      <c r="HI73" s="279"/>
      <c r="HJ73" s="279"/>
      <c r="HK73" s="279"/>
      <c r="HL73" s="279"/>
      <c r="HM73" s="279"/>
    </row>
    <row r="74" spans="1:221" s="280" customFormat="1" x14ac:dyDescent="0.25">
      <c r="A74" s="424"/>
      <c r="E74" s="279"/>
      <c r="F74" s="279"/>
      <c r="G74" s="279"/>
      <c r="H74" s="279"/>
      <c r="I74" s="279"/>
      <c r="J74" s="279"/>
      <c r="K74" s="279"/>
      <c r="L74" s="281"/>
      <c r="M74" s="281"/>
      <c r="N74" s="281"/>
      <c r="O74" s="281"/>
      <c r="P74" s="281"/>
      <c r="Q74" s="288"/>
      <c r="R74" s="288"/>
      <c r="S74" s="282"/>
      <c r="T74" s="282"/>
      <c r="U74" s="282"/>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c r="EB74" s="279"/>
      <c r="EC74" s="279"/>
      <c r="ED74" s="279"/>
      <c r="EE74" s="279"/>
      <c r="EF74" s="279"/>
      <c r="EG74" s="279"/>
      <c r="EH74" s="279"/>
      <c r="EI74" s="279"/>
      <c r="EJ74" s="279"/>
      <c r="EK74" s="279"/>
      <c r="EL74" s="279"/>
      <c r="EM74" s="279"/>
      <c r="EN74" s="279"/>
      <c r="EO74" s="279"/>
      <c r="EP74" s="279"/>
      <c r="EQ74" s="279"/>
      <c r="ER74" s="279"/>
      <c r="ES74" s="279"/>
      <c r="ET74" s="279"/>
      <c r="EU74" s="279"/>
      <c r="EV74" s="279"/>
      <c r="EW74" s="279"/>
      <c r="EX74" s="279"/>
      <c r="EY74" s="279"/>
      <c r="EZ74" s="279"/>
      <c r="FA74" s="279"/>
      <c r="FB74" s="279"/>
      <c r="FC74" s="279"/>
      <c r="FD74" s="279"/>
      <c r="FE74" s="279"/>
      <c r="FF74" s="279"/>
      <c r="FG74" s="279"/>
      <c r="FH74" s="279"/>
      <c r="FI74" s="279"/>
      <c r="FJ74" s="279"/>
      <c r="FK74" s="279"/>
      <c r="FL74" s="279"/>
      <c r="FM74" s="279"/>
      <c r="FN74" s="279"/>
      <c r="FO74" s="279"/>
      <c r="FP74" s="279"/>
      <c r="FQ74" s="279"/>
      <c r="FR74" s="279"/>
      <c r="FS74" s="279"/>
      <c r="FT74" s="279"/>
      <c r="FU74" s="279"/>
      <c r="FV74" s="279"/>
      <c r="FW74" s="279"/>
      <c r="FX74" s="279"/>
      <c r="FY74" s="279"/>
      <c r="FZ74" s="279"/>
      <c r="GA74" s="279"/>
      <c r="GB74" s="279"/>
      <c r="GC74" s="279"/>
      <c r="GD74" s="279"/>
      <c r="GE74" s="279"/>
      <c r="GF74" s="279"/>
      <c r="GG74" s="279"/>
      <c r="GH74" s="279"/>
      <c r="GI74" s="279"/>
      <c r="GJ74" s="279"/>
      <c r="GK74" s="279"/>
      <c r="GL74" s="279"/>
      <c r="GM74" s="279"/>
      <c r="GN74" s="279"/>
      <c r="GO74" s="279"/>
      <c r="GP74" s="279"/>
      <c r="GQ74" s="279"/>
      <c r="GR74" s="279"/>
      <c r="GS74" s="279"/>
      <c r="GT74" s="279"/>
      <c r="GU74" s="279"/>
      <c r="GV74" s="279"/>
      <c r="GW74" s="279"/>
      <c r="GX74" s="279"/>
      <c r="GY74" s="279"/>
      <c r="GZ74" s="279"/>
      <c r="HA74" s="279"/>
      <c r="HB74" s="279"/>
      <c r="HC74" s="279"/>
      <c r="HD74" s="279"/>
      <c r="HE74" s="279"/>
      <c r="HF74" s="279"/>
      <c r="HG74" s="279"/>
      <c r="HH74" s="279"/>
      <c r="HI74" s="279"/>
      <c r="HJ74" s="279"/>
      <c r="HK74" s="279"/>
      <c r="HL74" s="279"/>
      <c r="HM74" s="279"/>
    </row>
    <row r="75" spans="1:221" s="280" customFormat="1" x14ac:dyDescent="0.25">
      <c r="A75" s="424"/>
      <c r="E75" s="279"/>
      <c r="F75" s="279"/>
      <c r="G75" s="279"/>
      <c r="H75" s="279"/>
      <c r="I75" s="279"/>
      <c r="J75" s="279"/>
      <c r="K75" s="279"/>
      <c r="L75" s="281"/>
      <c r="M75" s="281"/>
      <c r="N75" s="281"/>
      <c r="O75" s="281"/>
      <c r="P75" s="281"/>
      <c r="Q75" s="288"/>
      <c r="R75" s="288"/>
      <c r="S75" s="282"/>
      <c r="T75" s="282"/>
      <c r="U75" s="282"/>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c r="EB75" s="279"/>
      <c r="EC75" s="279"/>
      <c r="ED75" s="279"/>
      <c r="EE75" s="279"/>
      <c r="EF75" s="279"/>
      <c r="EG75" s="279"/>
      <c r="EH75" s="279"/>
      <c r="EI75" s="279"/>
      <c r="EJ75" s="279"/>
      <c r="EK75" s="279"/>
      <c r="EL75" s="279"/>
      <c r="EM75" s="279"/>
      <c r="EN75" s="279"/>
      <c r="EO75" s="279"/>
      <c r="EP75" s="279"/>
      <c r="EQ75" s="279"/>
      <c r="ER75" s="279"/>
      <c r="ES75" s="279"/>
      <c r="ET75" s="279"/>
      <c r="EU75" s="279"/>
      <c r="EV75" s="279"/>
      <c r="EW75" s="279"/>
      <c r="EX75" s="279"/>
      <c r="EY75" s="279"/>
      <c r="EZ75" s="279"/>
      <c r="FA75" s="279"/>
      <c r="FB75" s="279"/>
      <c r="FC75" s="279"/>
      <c r="FD75" s="279"/>
      <c r="FE75" s="279"/>
      <c r="FF75" s="279"/>
      <c r="FG75" s="279"/>
      <c r="FH75" s="279"/>
      <c r="FI75" s="279"/>
      <c r="FJ75" s="279"/>
      <c r="FK75" s="279"/>
      <c r="FL75" s="279"/>
      <c r="FM75" s="279"/>
      <c r="FN75" s="279"/>
      <c r="FO75" s="279"/>
      <c r="FP75" s="279"/>
      <c r="FQ75" s="279"/>
      <c r="FR75" s="279"/>
      <c r="FS75" s="279"/>
      <c r="FT75" s="279"/>
      <c r="FU75" s="279"/>
      <c r="FV75" s="279"/>
      <c r="FW75" s="279"/>
      <c r="FX75" s="279"/>
      <c r="FY75" s="279"/>
      <c r="FZ75" s="279"/>
      <c r="GA75" s="279"/>
      <c r="GB75" s="279"/>
      <c r="GC75" s="279"/>
      <c r="GD75" s="279"/>
      <c r="GE75" s="279"/>
      <c r="GF75" s="279"/>
      <c r="GG75" s="279"/>
      <c r="GH75" s="279"/>
      <c r="GI75" s="279"/>
      <c r="GJ75" s="279"/>
      <c r="GK75" s="279"/>
      <c r="GL75" s="279"/>
      <c r="GM75" s="279"/>
      <c r="GN75" s="279"/>
      <c r="GO75" s="279"/>
      <c r="GP75" s="279"/>
      <c r="GQ75" s="279"/>
      <c r="GR75" s="279"/>
      <c r="GS75" s="279"/>
      <c r="GT75" s="279"/>
      <c r="GU75" s="279"/>
      <c r="GV75" s="279"/>
      <c r="GW75" s="279"/>
      <c r="GX75" s="279"/>
      <c r="GY75" s="279"/>
      <c r="GZ75" s="279"/>
      <c r="HA75" s="279"/>
      <c r="HB75" s="279"/>
      <c r="HC75" s="279"/>
      <c r="HD75" s="279"/>
      <c r="HE75" s="279"/>
      <c r="HF75" s="279"/>
      <c r="HG75" s="279"/>
      <c r="HH75" s="279"/>
      <c r="HI75" s="279"/>
      <c r="HJ75" s="279"/>
      <c r="HK75" s="279"/>
      <c r="HL75" s="279"/>
      <c r="HM75" s="279"/>
    </row>
    <row r="76" spans="1:221" s="280" customFormat="1" x14ac:dyDescent="0.25">
      <c r="A76" s="424"/>
      <c r="E76" s="279"/>
      <c r="F76" s="279"/>
      <c r="G76" s="279"/>
      <c r="H76" s="279"/>
      <c r="I76" s="279"/>
      <c r="J76" s="279"/>
      <c r="K76" s="279"/>
      <c r="L76" s="281"/>
      <c r="M76" s="281"/>
      <c r="N76" s="281"/>
      <c r="O76" s="281"/>
      <c r="P76" s="281"/>
      <c r="Q76" s="288"/>
      <c r="R76" s="288"/>
      <c r="S76" s="282"/>
      <c r="T76" s="282"/>
      <c r="U76" s="282"/>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79"/>
      <c r="DF76" s="279"/>
      <c r="DG76" s="279"/>
      <c r="DH76" s="279"/>
      <c r="DI76" s="279"/>
      <c r="DJ76" s="279"/>
      <c r="DK76" s="279"/>
      <c r="DL76" s="279"/>
      <c r="DM76" s="279"/>
      <c r="DN76" s="279"/>
      <c r="DO76" s="279"/>
      <c r="DP76" s="279"/>
      <c r="DQ76" s="279"/>
      <c r="DR76" s="279"/>
      <c r="DS76" s="279"/>
      <c r="DT76" s="279"/>
      <c r="DU76" s="279"/>
      <c r="DV76" s="279"/>
      <c r="DW76" s="279"/>
      <c r="DX76" s="279"/>
      <c r="DY76" s="279"/>
      <c r="DZ76" s="279"/>
      <c r="EA76" s="279"/>
      <c r="EB76" s="279"/>
      <c r="EC76" s="279"/>
      <c r="ED76" s="279"/>
      <c r="EE76" s="279"/>
      <c r="EF76" s="279"/>
      <c r="EG76" s="279"/>
      <c r="EH76" s="279"/>
      <c r="EI76" s="279"/>
      <c r="EJ76" s="279"/>
      <c r="EK76" s="279"/>
      <c r="EL76" s="279"/>
      <c r="EM76" s="279"/>
      <c r="EN76" s="279"/>
      <c r="EO76" s="279"/>
      <c r="EP76" s="279"/>
      <c r="EQ76" s="279"/>
      <c r="ER76" s="279"/>
      <c r="ES76" s="279"/>
      <c r="ET76" s="279"/>
      <c r="EU76" s="279"/>
      <c r="EV76" s="279"/>
      <c r="EW76" s="279"/>
      <c r="EX76" s="279"/>
      <c r="EY76" s="279"/>
      <c r="EZ76" s="279"/>
      <c r="FA76" s="279"/>
      <c r="FB76" s="279"/>
      <c r="FC76" s="279"/>
      <c r="FD76" s="279"/>
      <c r="FE76" s="279"/>
      <c r="FF76" s="279"/>
      <c r="FG76" s="279"/>
      <c r="FH76" s="279"/>
      <c r="FI76" s="279"/>
      <c r="FJ76" s="279"/>
      <c r="FK76" s="279"/>
      <c r="FL76" s="279"/>
      <c r="FM76" s="279"/>
      <c r="FN76" s="279"/>
      <c r="FO76" s="279"/>
      <c r="FP76" s="279"/>
      <c r="FQ76" s="279"/>
      <c r="FR76" s="279"/>
      <c r="FS76" s="279"/>
      <c r="FT76" s="279"/>
      <c r="FU76" s="279"/>
      <c r="FV76" s="279"/>
      <c r="FW76" s="279"/>
      <c r="FX76" s="279"/>
      <c r="FY76" s="279"/>
      <c r="FZ76" s="279"/>
      <c r="GA76" s="279"/>
      <c r="GB76" s="279"/>
      <c r="GC76" s="279"/>
      <c r="GD76" s="279"/>
      <c r="GE76" s="279"/>
      <c r="GF76" s="279"/>
      <c r="GG76" s="279"/>
      <c r="GH76" s="279"/>
      <c r="GI76" s="279"/>
      <c r="GJ76" s="279"/>
      <c r="GK76" s="279"/>
      <c r="GL76" s="279"/>
      <c r="GM76" s="279"/>
      <c r="GN76" s="279"/>
      <c r="GO76" s="279"/>
      <c r="GP76" s="279"/>
      <c r="GQ76" s="279"/>
      <c r="GR76" s="279"/>
      <c r="GS76" s="279"/>
      <c r="GT76" s="279"/>
      <c r="GU76" s="279"/>
      <c r="GV76" s="279"/>
      <c r="GW76" s="279"/>
      <c r="GX76" s="279"/>
      <c r="GY76" s="279"/>
      <c r="GZ76" s="279"/>
      <c r="HA76" s="279"/>
      <c r="HB76" s="279"/>
      <c r="HC76" s="279"/>
      <c r="HD76" s="279"/>
      <c r="HE76" s="279"/>
      <c r="HF76" s="279"/>
      <c r="HG76" s="279"/>
      <c r="HH76" s="279"/>
      <c r="HI76" s="279"/>
      <c r="HJ76" s="279"/>
      <c r="HK76" s="279"/>
      <c r="HL76" s="279"/>
      <c r="HM76" s="279"/>
    </row>
    <row r="77" spans="1:221" s="280" customFormat="1" x14ac:dyDescent="0.25">
      <c r="A77" s="424"/>
      <c r="E77" s="279"/>
      <c r="F77" s="279"/>
      <c r="G77" s="279"/>
      <c r="H77" s="279"/>
      <c r="I77" s="279"/>
      <c r="J77" s="279"/>
      <c r="K77" s="279"/>
      <c r="L77" s="281"/>
      <c r="M77" s="281"/>
      <c r="N77" s="281"/>
      <c r="O77" s="281"/>
      <c r="P77" s="281"/>
      <c r="Q77" s="288"/>
      <c r="R77" s="288"/>
      <c r="S77" s="282"/>
      <c r="T77" s="282"/>
      <c r="U77" s="282"/>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c r="BC77" s="279"/>
      <c r="BD77" s="279"/>
      <c r="BE77" s="279"/>
      <c r="BF77" s="279"/>
      <c r="BG77" s="279"/>
      <c r="BH77" s="279"/>
      <c r="BI77" s="279"/>
      <c r="BJ77" s="279"/>
      <c r="BK77" s="279"/>
      <c r="BL77" s="279"/>
      <c r="BM77" s="279"/>
      <c r="BN77" s="279"/>
      <c r="BO77" s="279"/>
      <c r="BP77" s="279"/>
      <c r="BQ77" s="279"/>
      <c r="BR77" s="279"/>
      <c r="BS77" s="279"/>
      <c r="BT77" s="279"/>
      <c r="BU77" s="279"/>
      <c r="BV77" s="279"/>
      <c r="BW77" s="279"/>
      <c r="BX77" s="279"/>
      <c r="BY77" s="279"/>
      <c r="BZ77" s="279"/>
      <c r="CA77" s="279"/>
      <c r="CB77" s="279"/>
      <c r="CC77" s="279"/>
      <c r="CD77" s="279"/>
      <c r="CE77" s="279"/>
      <c r="CF77" s="279"/>
      <c r="CG77" s="279"/>
      <c r="CH77" s="279"/>
      <c r="CI77" s="279"/>
      <c r="CJ77" s="279"/>
      <c r="CK77" s="279"/>
      <c r="CL77" s="279"/>
      <c r="CM77" s="279"/>
      <c r="CN77" s="279"/>
      <c r="CO77" s="279"/>
      <c r="CP77" s="279"/>
      <c r="CQ77" s="279"/>
      <c r="CR77" s="279"/>
      <c r="CS77" s="279"/>
      <c r="CT77" s="279"/>
      <c r="CU77" s="279"/>
      <c r="CV77" s="279"/>
      <c r="CW77" s="279"/>
      <c r="CX77" s="279"/>
      <c r="CY77" s="279"/>
      <c r="CZ77" s="279"/>
      <c r="DA77" s="279"/>
      <c r="DB77" s="279"/>
      <c r="DC77" s="279"/>
      <c r="DD77" s="279"/>
      <c r="DE77" s="279"/>
      <c r="DF77" s="279"/>
      <c r="DG77" s="279"/>
      <c r="DH77" s="279"/>
      <c r="DI77" s="279"/>
      <c r="DJ77" s="279"/>
      <c r="DK77" s="279"/>
      <c r="DL77" s="279"/>
      <c r="DM77" s="279"/>
      <c r="DN77" s="279"/>
      <c r="DO77" s="279"/>
      <c r="DP77" s="279"/>
      <c r="DQ77" s="279"/>
      <c r="DR77" s="279"/>
      <c r="DS77" s="279"/>
      <c r="DT77" s="279"/>
      <c r="DU77" s="279"/>
      <c r="DV77" s="279"/>
      <c r="DW77" s="279"/>
      <c r="DX77" s="279"/>
      <c r="DY77" s="279"/>
      <c r="DZ77" s="279"/>
      <c r="EA77" s="279"/>
      <c r="EB77" s="279"/>
      <c r="EC77" s="279"/>
      <c r="ED77" s="279"/>
      <c r="EE77" s="279"/>
      <c r="EF77" s="279"/>
      <c r="EG77" s="279"/>
      <c r="EH77" s="279"/>
      <c r="EI77" s="279"/>
      <c r="EJ77" s="279"/>
      <c r="EK77" s="279"/>
      <c r="EL77" s="279"/>
      <c r="EM77" s="279"/>
      <c r="EN77" s="279"/>
      <c r="EO77" s="279"/>
      <c r="EP77" s="279"/>
      <c r="EQ77" s="279"/>
      <c r="ER77" s="279"/>
      <c r="ES77" s="279"/>
      <c r="ET77" s="279"/>
      <c r="EU77" s="279"/>
      <c r="EV77" s="279"/>
      <c r="EW77" s="279"/>
      <c r="EX77" s="279"/>
      <c r="EY77" s="279"/>
      <c r="EZ77" s="279"/>
      <c r="FA77" s="279"/>
      <c r="FB77" s="279"/>
      <c r="FC77" s="279"/>
      <c r="FD77" s="279"/>
      <c r="FE77" s="279"/>
      <c r="FF77" s="279"/>
      <c r="FG77" s="279"/>
      <c r="FH77" s="279"/>
      <c r="FI77" s="279"/>
      <c r="FJ77" s="279"/>
      <c r="FK77" s="279"/>
      <c r="FL77" s="279"/>
      <c r="FM77" s="279"/>
      <c r="FN77" s="279"/>
      <c r="FO77" s="279"/>
      <c r="FP77" s="279"/>
      <c r="FQ77" s="279"/>
      <c r="FR77" s="279"/>
      <c r="FS77" s="279"/>
      <c r="FT77" s="279"/>
      <c r="FU77" s="279"/>
      <c r="FV77" s="279"/>
      <c r="FW77" s="279"/>
      <c r="FX77" s="279"/>
      <c r="FY77" s="279"/>
      <c r="FZ77" s="279"/>
      <c r="GA77" s="279"/>
      <c r="GB77" s="279"/>
      <c r="GC77" s="279"/>
      <c r="GD77" s="279"/>
      <c r="GE77" s="279"/>
      <c r="GF77" s="279"/>
      <c r="GG77" s="279"/>
      <c r="GH77" s="279"/>
      <c r="GI77" s="279"/>
      <c r="GJ77" s="279"/>
      <c r="GK77" s="279"/>
      <c r="GL77" s="279"/>
      <c r="GM77" s="279"/>
      <c r="GN77" s="279"/>
      <c r="GO77" s="279"/>
      <c r="GP77" s="279"/>
      <c r="GQ77" s="279"/>
      <c r="GR77" s="279"/>
      <c r="GS77" s="279"/>
      <c r="GT77" s="279"/>
      <c r="GU77" s="279"/>
      <c r="GV77" s="279"/>
      <c r="GW77" s="279"/>
      <c r="GX77" s="279"/>
      <c r="GY77" s="279"/>
      <c r="GZ77" s="279"/>
      <c r="HA77" s="279"/>
      <c r="HB77" s="279"/>
      <c r="HC77" s="279"/>
      <c r="HD77" s="279"/>
      <c r="HE77" s="279"/>
      <c r="HF77" s="279"/>
      <c r="HG77" s="279"/>
      <c r="HH77" s="279"/>
      <c r="HI77" s="279"/>
      <c r="HJ77" s="279"/>
      <c r="HK77" s="279"/>
      <c r="HL77" s="279"/>
      <c r="HM77" s="279"/>
    </row>
    <row r="78" spans="1:221" s="280" customFormat="1" x14ac:dyDescent="0.25">
      <c r="A78" s="424"/>
      <c r="E78" s="279"/>
      <c r="F78" s="279"/>
      <c r="G78" s="279"/>
      <c r="H78" s="279"/>
      <c r="I78" s="279"/>
      <c r="J78" s="279"/>
      <c r="K78" s="279"/>
      <c r="L78" s="281"/>
      <c r="M78" s="281"/>
      <c r="N78" s="281"/>
      <c r="O78" s="281"/>
      <c r="P78" s="281"/>
      <c r="Q78" s="288"/>
      <c r="R78" s="288"/>
      <c r="S78" s="282"/>
      <c r="T78" s="282"/>
      <c r="U78" s="282"/>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79"/>
      <c r="DF78" s="279"/>
      <c r="DG78" s="279"/>
      <c r="DH78" s="279"/>
      <c r="DI78" s="279"/>
      <c r="DJ78" s="279"/>
      <c r="DK78" s="279"/>
      <c r="DL78" s="279"/>
      <c r="DM78" s="279"/>
      <c r="DN78" s="279"/>
      <c r="DO78" s="279"/>
      <c r="DP78" s="279"/>
      <c r="DQ78" s="279"/>
      <c r="DR78" s="279"/>
      <c r="DS78" s="279"/>
      <c r="DT78" s="279"/>
      <c r="DU78" s="279"/>
      <c r="DV78" s="279"/>
      <c r="DW78" s="279"/>
      <c r="DX78" s="279"/>
      <c r="DY78" s="279"/>
      <c r="DZ78" s="279"/>
      <c r="EA78" s="279"/>
      <c r="EB78" s="279"/>
      <c r="EC78" s="279"/>
      <c r="ED78" s="279"/>
      <c r="EE78" s="279"/>
      <c r="EF78" s="279"/>
      <c r="EG78" s="279"/>
      <c r="EH78" s="279"/>
      <c r="EI78" s="279"/>
      <c r="EJ78" s="279"/>
      <c r="EK78" s="279"/>
      <c r="EL78" s="279"/>
      <c r="EM78" s="279"/>
      <c r="EN78" s="279"/>
      <c r="EO78" s="279"/>
      <c r="EP78" s="279"/>
      <c r="EQ78" s="279"/>
      <c r="ER78" s="279"/>
      <c r="ES78" s="279"/>
      <c r="ET78" s="279"/>
      <c r="EU78" s="279"/>
      <c r="EV78" s="279"/>
      <c r="EW78" s="279"/>
      <c r="EX78" s="279"/>
      <c r="EY78" s="279"/>
      <c r="EZ78" s="279"/>
      <c r="FA78" s="279"/>
      <c r="FB78" s="279"/>
      <c r="FC78" s="279"/>
      <c r="FD78" s="279"/>
      <c r="FE78" s="279"/>
      <c r="FF78" s="279"/>
      <c r="FG78" s="279"/>
      <c r="FH78" s="279"/>
      <c r="FI78" s="279"/>
      <c r="FJ78" s="279"/>
      <c r="FK78" s="279"/>
      <c r="FL78" s="279"/>
      <c r="FM78" s="279"/>
      <c r="FN78" s="279"/>
      <c r="FO78" s="279"/>
      <c r="FP78" s="279"/>
      <c r="FQ78" s="279"/>
      <c r="FR78" s="279"/>
      <c r="FS78" s="279"/>
      <c r="FT78" s="279"/>
      <c r="FU78" s="279"/>
      <c r="FV78" s="279"/>
      <c r="FW78" s="279"/>
      <c r="FX78" s="279"/>
      <c r="FY78" s="279"/>
      <c r="FZ78" s="279"/>
      <c r="GA78" s="279"/>
      <c r="GB78" s="279"/>
      <c r="GC78" s="279"/>
      <c r="GD78" s="279"/>
      <c r="GE78" s="279"/>
      <c r="GF78" s="279"/>
      <c r="GG78" s="279"/>
      <c r="GH78" s="279"/>
      <c r="GI78" s="279"/>
      <c r="GJ78" s="279"/>
      <c r="GK78" s="279"/>
      <c r="GL78" s="279"/>
      <c r="GM78" s="279"/>
      <c r="GN78" s="279"/>
      <c r="GO78" s="279"/>
      <c r="GP78" s="279"/>
      <c r="GQ78" s="279"/>
      <c r="GR78" s="279"/>
      <c r="GS78" s="279"/>
      <c r="GT78" s="279"/>
      <c r="GU78" s="279"/>
      <c r="GV78" s="279"/>
      <c r="GW78" s="279"/>
      <c r="GX78" s="279"/>
      <c r="GY78" s="279"/>
      <c r="GZ78" s="279"/>
      <c r="HA78" s="279"/>
      <c r="HB78" s="279"/>
      <c r="HC78" s="279"/>
      <c r="HD78" s="279"/>
      <c r="HE78" s="279"/>
      <c r="HF78" s="279"/>
      <c r="HG78" s="279"/>
      <c r="HH78" s="279"/>
      <c r="HI78" s="279"/>
      <c r="HJ78" s="279"/>
      <c r="HK78" s="279"/>
      <c r="HL78" s="279"/>
      <c r="HM78" s="279"/>
    </row>
    <row r="79" spans="1:221" s="280" customFormat="1" x14ac:dyDescent="0.25">
      <c r="A79" s="424"/>
      <c r="E79" s="279"/>
      <c r="F79" s="279"/>
      <c r="G79" s="279"/>
      <c r="H79" s="279"/>
      <c r="I79" s="279"/>
      <c r="J79" s="279"/>
      <c r="K79" s="279"/>
      <c r="L79" s="281"/>
      <c r="M79" s="281"/>
      <c r="N79" s="281"/>
      <c r="O79" s="281"/>
      <c r="P79" s="281"/>
      <c r="Q79" s="288"/>
      <c r="R79" s="288"/>
      <c r="S79" s="282"/>
      <c r="T79" s="282"/>
      <c r="U79" s="282"/>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79"/>
      <c r="DF79" s="279"/>
      <c r="DG79" s="279"/>
      <c r="DH79" s="279"/>
      <c r="DI79" s="279"/>
      <c r="DJ79" s="279"/>
      <c r="DK79" s="279"/>
      <c r="DL79" s="279"/>
      <c r="DM79" s="279"/>
      <c r="DN79" s="279"/>
      <c r="DO79" s="279"/>
      <c r="DP79" s="279"/>
      <c r="DQ79" s="279"/>
      <c r="DR79" s="279"/>
      <c r="DS79" s="279"/>
      <c r="DT79" s="279"/>
      <c r="DU79" s="279"/>
      <c r="DV79" s="279"/>
      <c r="DW79" s="279"/>
      <c r="DX79" s="279"/>
      <c r="DY79" s="279"/>
      <c r="DZ79" s="279"/>
      <c r="EA79" s="279"/>
      <c r="EB79" s="279"/>
      <c r="EC79" s="279"/>
      <c r="ED79" s="279"/>
      <c r="EE79" s="279"/>
      <c r="EF79" s="279"/>
      <c r="EG79" s="279"/>
      <c r="EH79" s="279"/>
      <c r="EI79" s="279"/>
      <c r="EJ79" s="279"/>
      <c r="EK79" s="279"/>
      <c r="EL79" s="279"/>
      <c r="EM79" s="279"/>
      <c r="EN79" s="279"/>
      <c r="EO79" s="279"/>
      <c r="EP79" s="279"/>
      <c r="EQ79" s="279"/>
      <c r="ER79" s="279"/>
      <c r="ES79" s="279"/>
      <c r="ET79" s="279"/>
      <c r="EU79" s="279"/>
      <c r="EV79" s="279"/>
      <c r="EW79" s="279"/>
      <c r="EX79" s="279"/>
      <c r="EY79" s="279"/>
      <c r="EZ79" s="279"/>
      <c r="FA79" s="279"/>
      <c r="FB79" s="279"/>
      <c r="FC79" s="279"/>
      <c r="FD79" s="279"/>
      <c r="FE79" s="279"/>
      <c r="FF79" s="279"/>
      <c r="FG79" s="279"/>
      <c r="FH79" s="279"/>
      <c r="FI79" s="279"/>
      <c r="FJ79" s="279"/>
      <c r="FK79" s="279"/>
      <c r="FL79" s="279"/>
      <c r="FM79" s="279"/>
      <c r="FN79" s="279"/>
      <c r="FO79" s="279"/>
      <c r="FP79" s="279"/>
      <c r="FQ79" s="279"/>
      <c r="FR79" s="279"/>
      <c r="FS79" s="279"/>
      <c r="FT79" s="279"/>
      <c r="FU79" s="279"/>
      <c r="FV79" s="279"/>
      <c r="FW79" s="279"/>
      <c r="FX79" s="279"/>
      <c r="FY79" s="279"/>
      <c r="FZ79" s="279"/>
      <c r="GA79" s="279"/>
      <c r="GB79" s="279"/>
      <c r="GC79" s="279"/>
      <c r="GD79" s="279"/>
      <c r="GE79" s="279"/>
      <c r="GF79" s="279"/>
      <c r="GG79" s="279"/>
      <c r="GH79" s="279"/>
      <c r="GI79" s="279"/>
      <c r="GJ79" s="279"/>
      <c r="GK79" s="279"/>
      <c r="GL79" s="279"/>
      <c r="GM79" s="279"/>
      <c r="GN79" s="279"/>
      <c r="GO79" s="279"/>
      <c r="GP79" s="279"/>
      <c r="GQ79" s="279"/>
      <c r="GR79" s="279"/>
      <c r="GS79" s="279"/>
      <c r="GT79" s="279"/>
      <c r="GU79" s="279"/>
      <c r="GV79" s="279"/>
      <c r="GW79" s="279"/>
      <c r="GX79" s="279"/>
      <c r="GY79" s="279"/>
      <c r="GZ79" s="279"/>
      <c r="HA79" s="279"/>
      <c r="HB79" s="279"/>
      <c r="HC79" s="279"/>
      <c r="HD79" s="279"/>
      <c r="HE79" s="279"/>
      <c r="HF79" s="279"/>
      <c r="HG79" s="279"/>
      <c r="HH79" s="279"/>
      <c r="HI79" s="279"/>
      <c r="HJ79" s="279"/>
      <c r="HK79" s="279"/>
      <c r="HL79" s="279"/>
      <c r="HM79" s="279"/>
    </row>
  </sheetData>
  <autoFilter ref="C3:S6" xr:uid="{00000000-0009-0000-0000-000001000000}"/>
  <mergeCells count="6">
    <mergeCell ref="C1:S1"/>
    <mergeCell ref="B2:D2"/>
    <mergeCell ref="E2:F2"/>
    <mergeCell ref="G2:H2"/>
    <mergeCell ref="J2:K2"/>
    <mergeCell ref="L2:U2"/>
  </mergeCell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EDC6-9392-4FEE-B13C-A93C5432CE89}">
  <dimension ref="A1:I59"/>
  <sheetViews>
    <sheetView tabSelected="1" topLeftCell="A43" workbookViewId="0">
      <selection activeCell="A47" sqref="A47:G47"/>
    </sheetView>
  </sheetViews>
  <sheetFormatPr baseColWidth="10" defaultRowHeight="12.75" x14ac:dyDescent="0.25"/>
  <cols>
    <col min="1" max="1" width="39.125" style="319" customWidth="1"/>
    <col min="2" max="2" width="31" style="319" customWidth="1"/>
    <col min="3" max="3" width="13.625" style="319" customWidth="1"/>
    <col min="4" max="4" width="13.375" style="319" customWidth="1"/>
    <col min="5" max="5" width="15.875" style="319" customWidth="1"/>
    <col min="6" max="6" width="19.125" style="319" customWidth="1"/>
    <col min="7" max="7" width="18.75" style="319" customWidth="1"/>
    <col min="8" max="8" width="11" style="319"/>
    <col min="9" max="9" width="14.375" style="319" bestFit="1" customWidth="1"/>
    <col min="10" max="16384" width="11" style="319"/>
  </cols>
  <sheetData>
    <row r="1" spans="1:7" ht="15.75" x14ac:dyDescent="0.25">
      <c r="A1" s="588" t="s">
        <v>577</v>
      </c>
      <c r="B1" s="589"/>
      <c r="C1" s="589"/>
      <c r="D1" s="589"/>
      <c r="E1" s="589"/>
      <c r="F1" s="589"/>
      <c r="G1" s="590"/>
    </row>
    <row r="2" spans="1:7" ht="15.75" x14ac:dyDescent="0.25">
      <c r="A2" s="591" t="s">
        <v>578</v>
      </c>
      <c r="B2" s="592"/>
      <c r="C2" s="592"/>
      <c r="D2" s="592"/>
      <c r="E2" s="592"/>
      <c r="F2" s="592"/>
      <c r="G2" s="593"/>
    </row>
    <row r="3" spans="1:7" x14ac:dyDescent="0.25">
      <c r="A3" s="320" t="s">
        <v>579</v>
      </c>
      <c r="B3" s="321"/>
      <c r="C3" s="321"/>
      <c r="D3" s="321"/>
      <c r="E3" s="321"/>
      <c r="F3" s="321"/>
      <c r="G3" s="322"/>
    </row>
    <row r="4" spans="1:7" ht="38.25" x14ac:dyDescent="0.25">
      <c r="A4" s="357" t="s">
        <v>16</v>
      </c>
      <c r="B4" s="358" t="s">
        <v>580</v>
      </c>
      <c r="C4" s="358" t="s">
        <v>19</v>
      </c>
      <c r="D4" s="358" t="s">
        <v>581</v>
      </c>
      <c r="E4" s="323" t="s">
        <v>582</v>
      </c>
      <c r="F4" s="358" t="s">
        <v>583</v>
      </c>
      <c r="G4" s="324" t="s">
        <v>584</v>
      </c>
    </row>
    <row r="5" spans="1:7" ht="38.25" x14ac:dyDescent="0.25">
      <c r="A5" s="325" t="s">
        <v>638</v>
      </c>
      <c r="B5" s="326" t="s">
        <v>585</v>
      </c>
      <c r="C5" s="327" t="s">
        <v>586</v>
      </c>
      <c r="D5" s="395">
        <v>4823073384.4200001</v>
      </c>
      <c r="E5" s="396">
        <v>4554985486</v>
      </c>
      <c r="F5" s="397">
        <v>268087898.42000008</v>
      </c>
      <c r="G5" s="398">
        <v>268087898.42000008</v>
      </c>
    </row>
    <row r="6" spans="1:7" ht="38.25" x14ac:dyDescent="0.25">
      <c r="A6" s="325" t="s">
        <v>587</v>
      </c>
      <c r="B6" s="326" t="s">
        <v>585</v>
      </c>
      <c r="C6" s="327" t="s">
        <v>586</v>
      </c>
      <c r="D6" s="395">
        <v>10113616335.25</v>
      </c>
      <c r="E6" s="399"/>
      <c r="F6" s="397">
        <v>10113616335.25</v>
      </c>
      <c r="G6" s="398">
        <v>3988655586</v>
      </c>
    </row>
    <row r="7" spans="1:7" ht="51" x14ac:dyDescent="0.25">
      <c r="A7" s="325" t="s">
        <v>588</v>
      </c>
      <c r="B7" s="326" t="s">
        <v>643</v>
      </c>
      <c r="C7" s="327" t="s">
        <v>589</v>
      </c>
      <c r="D7" s="395">
        <v>11840289738.460001</v>
      </c>
      <c r="E7" s="399">
        <v>9862966204.6999989</v>
      </c>
      <c r="F7" s="397">
        <v>1977323533.7600021</v>
      </c>
      <c r="G7" s="398">
        <v>1977323533.7600021</v>
      </c>
    </row>
    <row r="8" spans="1:7" ht="38.25" x14ac:dyDescent="0.25">
      <c r="A8" s="325" t="s">
        <v>590</v>
      </c>
      <c r="B8" s="326" t="s">
        <v>20</v>
      </c>
      <c r="C8" s="327" t="s">
        <v>591</v>
      </c>
      <c r="D8" s="395">
        <v>29349457729</v>
      </c>
      <c r="E8" s="400">
        <v>29152132321.200001</v>
      </c>
      <c r="F8" s="397">
        <v>197325407.79999924</v>
      </c>
      <c r="G8" s="398">
        <v>197325407.79999924</v>
      </c>
    </row>
    <row r="9" spans="1:7" ht="51" x14ac:dyDescent="0.25">
      <c r="A9" s="325" t="s">
        <v>592</v>
      </c>
      <c r="B9" s="326" t="s">
        <v>639</v>
      </c>
      <c r="C9" s="327" t="s">
        <v>45</v>
      </c>
      <c r="D9" s="395">
        <v>4661566193</v>
      </c>
      <c r="E9" s="399">
        <v>2139066587</v>
      </c>
      <c r="F9" s="397">
        <v>2522499606</v>
      </c>
      <c r="G9" s="398">
        <v>2522499606</v>
      </c>
    </row>
    <row r="10" spans="1:7" ht="38.25" x14ac:dyDescent="0.25">
      <c r="A10" s="325" t="s">
        <v>633</v>
      </c>
      <c r="B10" s="326" t="s">
        <v>328</v>
      </c>
      <c r="C10" s="327" t="s">
        <v>317</v>
      </c>
      <c r="D10" s="395">
        <v>10381726100</v>
      </c>
      <c r="E10" s="399">
        <v>4033841250</v>
      </c>
      <c r="F10" s="397">
        <v>6347884850</v>
      </c>
      <c r="G10" s="398">
        <v>6347884850</v>
      </c>
    </row>
    <row r="11" spans="1:7" ht="38.25" x14ac:dyDescent="0.25">
      <c r="A11" s="328" t="s">
        <v>634</v>
      </c>
      <c r="B11" s="326" t="s">
        <v>593</v>
      </c>
      <c r="C11" s="327" t="s">
        <v>315</v>
      </c>
      <c r="D11" s="395">
        <v>518300000</v>
      </c>
      <c r="E11" s="399">
        <v>126182101</v>
      </c>
      <c r="F11" s="397">
        <v>392117899</v>
      </c>
      <c r="G11" s="398">
        <v>392117899</v>
      </c>
    </row>
    <row r="12" spans="1:7" ht="89.25" x14ac:dyDescent="0.25">
      <c r="A12" s="328" t="s">
        <v>287</v>
      </c>
      <c r="B12" s="326" t="s">
        <v>335</v>
      </c>
      <c r="C12" s="327" t="s">
        <v>651</v>
      </c>
      <c r="D12" s="395">
        <v>1676880000</v>
      </c>
      <c r="E12" s="399">
        <v>1387630783.1399999</v>
      </c>
      <c r="F12" s="397">
        <v>289249216.86000013</v>
      </c>
      <c r="G12" s="398">
        <v>289249216.86000013</v>
      </c>
    </row>
    <row r="13" spans="1:7" ht="51" x14ac:dyDescent="0.25">
      <c r="A13" s="325" t="s">
        <v>635</v>
      </c>
      <c r="B13" s="326" t="s">
        <v>594</v>
      </c>
      <c r="C13" s="327" t="s">
        <v>318</v>
      </c>
      <c r="D13" s="395">
        <v>1000685176</v>
      </c>
      <c r="E13" s="399">
        <v>720969513</v>
      </c>
      <c r="F13" s="397">
        <v>279715663</v>
      </c>
      <c r="G13" s="398">
        <v>279715663</v>
      </c>
    </row>
    <row r="14" spans="1:7" ht="89.25" x14ac:dyDescent="0.25">
      <c r="A14" s="325" t="s">
        <v>311</v>
      </c>
      <c r="B14" s="326" t="s">
        <v>332</v>
      </c>
      <c r="C14" s="327" t="s">
        <v>319</v>
      </c>
      <c r="D14" s="395">
        <v>922031346.08999991</v>
      </c>
      <c r="E14" s="399">
        <v>532414774</v>
      </c>
      <c r="F14" s="397">
        <v>389616572.08999991</v>
      </c>
      <c r="G14" s="398">
        <v>389616572.08999991</v>
      </c>
    </row>
    <row r="15" spans="1:7" ht="36" customHeight="1" x14ac:dyDescent="0.25">
      <c r="A15" s="594" t="s">
        <v>595</v>
      </c>
      <c r="B15" s="326" t="s">
        <v>332</v>
      </c>
      <c r="C15" s="327" t="s">
        <v>596</v>
      </c>
      <c r="D15" s="395">
        <v>15103875200</v>
      </c>
      <c r="E15" s="399">
        <v>6080613837.6800003</v>
      </c>
      <c r="F15" s="397">
        <v>9023261362.3199997</v>
      </c>
      <c r="G15" s="398">
        <v>1082791363.4784</v>
      </c>
    </row>
    <row r="16" spans="1:7" ht="32.25" customHeight="1" x14ac:dyDescent="0.25">
      <c r="A16" s="595"/>
      <c r="B16" s="326" t="s">
        <v>332</v>
      </c>
      <c r="C16" s="327" t="s">
        <v>636</v>
      </c>
      <c r="D16" s="395">
        <v>1900152800</v>
      </c>
      <c r="E16" s="399"/>
      <c r="F16" s="397">
        <v>1900152800</v>
      </c>
      <c r="G16" s="398">
        <v>1900152800</v>
      </c>
    </row>
    <row r="17" spans="1:7" ht="51" x14ac:dyDescent="0.25">
      <c r="A17" s="325" t="s">
        <v>641</v>
      </c>
      <c r="B17" s="326" t="s">
        <v>332</v>
      </c>
      <c r="C17" s="327" t="s">
        <v>597</v>
      </c>
      <c r="D17" s="395">
        <v>70000000</v>
      </c>
      <c r="E17" s="399">
        <v>22850000</v>
      </c>
      <c r="F17" s="397">
        <v>47150000</v>
      </c>
      <c r="G17" s="398">
        <v>47150000</v>
      </c>
    </row>
    <row r="18" spans="1:7" ht="33.75" customHeight="1" x14ac:dyDescent="0.25">
      <c r="A18" s="325" t="s">
        <v>598</v>
      </c>
      <c r="B18" s="326" t="s">
        <v>599</v>
      </c>
      <c r="C18" s="327" t="s">
        <v>448</v>
      </c>
      <c r="D18" s="395">
        <v>192327117</v>
      </c>
      <c r="E18" s="399">
        <v>165587495</v>
      </c>
      <c r="F18" s="397">
        <v>26739622</v>
      </c>
      <c r="G18" s="398">
        <v>26739622</v>
      </c>
    </row>
    <row r="19" spans="1:7" ht="25.5" x14ac:dyDescent="0.25">
      <c r="A19" s="325" t="s">
        <v>600</v>
      </c>
      <c r="B19" s="326" t="s">
        <v>335</v>
      </c>
      <c r="C19" s="327" t="s">
        <v>448</v>
      </c>
      <c r="D19" s="395">
        <v>70000000</v>
      </c>
      <c r="E19" s="399">
        <v>53874600</v>
      </c>
      <c r="F19" s="397">
        <v>16125400</v>
      </c>
      <c r="G19" s="398">
        <v>16125400</v>
      </c>
    </row>
    <row r="20" spans="1:7" ht="22.5" customHeight="1" x14ac:dyDescent="0.25">
      <c r="A20" s="325" t="s">
        <v>601</v>
      </c>
      <c r="B20" s="326" t="s">
        <v>637</v>
      </c>
      <c r="C20" s="327" t="s">
        <v>602</v>
      </c>
      <c r="D20" s="395">
        <v>371400000</v>
      </c>
      <c r="E20" s="399">
        <v>186903000</v>
      </c>
      <c r="F20" s="397">
        <v>184497000</v>
      </c>
      <c r="G20" s="398">
        <v>184497000</v>
      </c>
    </row>
    <row r="21" spans="1:7" ht="63.75" x14ac:dyDescent="0.25">
      <c r="A21" s="325" t="s">
        <v>568</v>
      </c>
      <c r="B21" s="326" t="s">
        <v>332</v>
      </c>
      <c r="C21" s="327" t="s">
        <v>640</v>
      </c>
      <c r="D21" s="395">
        <v>70000000</v>
      </c>
      <c r="E21" s="399">
        <v>11734750</v>
      </c>
      <c r="F21" s="397">
        <v>58265250</v>
      </c>
      <c r="G21" s="398">
        <v>58265250</v>
      </c>
    </row>
    <row r="22" spans="1:7" ht="38.25" x14ac:dyDescent="0.25">
      <c r="A22" s="325" t="s">
        <v>603</v>
      </c>
      <c r="B22" s="326" t="s">
        <v>604</v>
      </c>
      <c r="C22" s="327" t="s">
        <v>632</v>
      </c>
      <c r="D22" s="395">
        <v>81246000</v>
      </c>
      <c r="E22" s="399">
        <v>24999999</v>
      </c>
      <c r="F22" s="397">
        <v>56246001</v>
      </c>
      <c r="G22" s="398">
        <v>56246001</v>
      </c>
    </row>
    <row r="23" spans="1:7" x14ac:dyDescent="0.25">
      <c r="A23" s="586" t="s">
        <v>646</v>
      </c>
      <c r="B23" s="587"/>
      <c r="C23" s="587"/>
      <c r="D23" s="587"/>
      <c r="E23" s="587"/>
      <c r="F23" s="329">
        <f>SUM(F5:F22)</f>
        <v>34089874417.500004</v>
      </c>
      <c r="G23" s="330">
        <f>SUM(G5:G22)</f>
        <v>20024443669.408401</v>
      </c>
    </row>
    <row r="24" spans="1:7" ht="15" x14ac:dyDescent="0.25">
      <c r="A24" s="331"/>
      <c r="B24" s="332"/>
      <c r="C24" s="332"/>
      <c r="D24" s="333"/>
      <c r="E24" s="388"/>
      <c r="F24" s="389"/>
      <c r="G24" s="390"/>
    </row>
    <row r="25" spans="1:7" x14ac:dyDescent="0.2">
      <c r="A25" s="334" t="s">
        <v>606</v>
      </c>
      <c r="B25" s="335"/>
      <c r="C25" s="335"/>
      <c r="D25" s="335"/>
      <c r="E25" s="335"/>
      <c r="F25" s="335"/>
      <c r="G25" s="336"/>
    </row>
    <row r="26" spans="1:7" ht="25.5" x14ac:dyDescent="0.25">
      <c r="A26" s="580" t="s">
        <v>16</v>
      </c>
      <c r="B26" s="581"/>
      <c r="C26" s="582" t="s">
        <v>580</v>
      </c>
      <c r="D26" s="583"/>
      <c r="E26" s="358" t="s">
        <v>19</v>
      </c>
      <c r="F26" s="358" t="s">
        <v>607</v>
      </c>
      <c r="G26" s="324" t="s">
        <v>584</v>
      </c>
    </row>
    <row r="27" spans="1:7" ht="80.25" customHeight="1" x14ac:dyDescent="0.25">
      <c r="A27" s="584" t="s">
        <v>644</v>
      </c>
      <c r="B27" s="585"/>
      <c r="C27" s="585" t="s">
        <v>608</v>
      </c>
      <c r="D27" s="583"/>
      <c r="E27" s="391" t="s">
        <v>609</v>
      </c>
      <c r="F27" s="401">
        <v>6730385932</v>
      </c>
      <c r="G27" s="402">
        <v>6730385932</v>
      </c>
    </row>
    <row r="28" spans="1:7" ht="46.5" customHeight="1" x14ac:dyDescent="0.25">
      <c r="A28" s="584" t="s">
        <v>645</v>
      </c>
      <c r="B28" s="585"/>
      <c r="C28" s="585" t="s">
        <v>610</v>
      </c>
      <c r="D28" s="583"/>
      <c r="E28" s="391" t="s">
        <v>609</v>
      </c>
      <c r="F28" s="401">
        <v>1187715165</v>
      </c>
      <c r="G28" s="402">
        <v>1187715165</v>
      </c>
    </row>
    <row r="29" spans="1:7" x14ac:dyDescent="0.25">
      <c r="A29" s="586" t="s">
        <v>646</v>
      </c>
      <c r="B29" s="587"/>
      <c r="C29" s="587"/>
      <c r="D29" s="587"/>
      <c r="E29" s="587"/>
      <c r="F29" s="337">
        <f>SUM(F27:F28)</f>
        <v>7918101097</v>
      </c>
      <c r="G29" s="338">
        <f>SUM(G27:G28)</f>
        <v>7918101097</v>
      </c>
    </row>
    <row r="30" spans="1:7" ht="15" x14ac:dyDescent="0.25">
      <c r="A30" s="392"/>
      <c r="B30" s="389"/>
      <c r="C30" s="389"/>
      <c r="D30" s="389"/>
      <c r="E30" s="388"/>
      <c r="F30" s="389"/>
      <c r="G30" s="390"/>
    </row>
    <row r="31" spans="1:7" x14ac:dyDescent="0.2">
      <c r="A31" s="339" t="s">
        <v>611</v>
      </c>
      <c r="B31" s="340"/>
      <c r="C31" s="340"/>
      <c r="D31" s="340"/>
      <c r="E31" s="340"/>
      <c r="F31" s="340"/>
      <c r="G31" s="341"/>
    </row>
    <row r="32" spans="1:7" x14ac:dyDescent="0.25">
      <c r="A32" s="573" t="s">
        <v>612</v>
      </c>
      <c r="B32" s="574"/>
      <c r="C32" s="574"/>
      <c r="D32" s="574"/>
      <c r="E32" s="356" t="s">
        <v>613</v>
      </c>
      <c r="F32" s="342" t="s">
        <v>607</v>
      </c>
      <c r="G32" s="343" t="s">
        <v>584</v>
      </c>
    </row>
    <row r="33" spans="1:7" x14ac:dyDescent="0.25">
      <c r="A33" s="575" t="s">
        <v>614</v>
      </c>
      <c r="B33" s="576"/>
      <c r="C33" s="576"/>
      <c r="D33" s="577"/>
      <c r="E33" s="403" t="s">
        <v>609</v>
      </c>
      <c r="F33" s="403">
        <v>9486746494</v>
      </c>
      <c r="G33" s="404">
        <v>9486746494</v>
      </c>
    </row>
    <row r="34" spans="1:7" x14ac:dyDescent="0.25">
      <c r="A34" s="586" t="s">
        <v>646</v>
      </c>
      <c r="B34" s="587"/>
      <c r="C34" s="587"/>
      <c r="D34" s="587"/>
      <c r="E34" s="587"/>
      <c r="F34" s="337">
        <f>SUM(F33)</f>
        <v>9486746494</v>
      </c>
      <c r="G34" s="338">
        <f>SUM(G33)</f>
        <v>9486746494</v>
      </c>
    </row>
    <row r="35" spans="1:7" ht="15" x14ac:dyDescent="0.2">
      <c r="A35" s="339" t="s">
        <v>615</v>
      </c>
      <c r="B35" s="389"/>
      <c r="C35" s="389"/>
      <c r="D35" s="389"/>
      <c r="E35" s="388"/>
      <c r="F35" s="389"/>
      <c r="G35" s="390"/>
    </row>
    <row r="36" spans="1:7" x14ac:dyDescent="0.25">
      <c r="A36" s="573" t="s">
        <v>612</v>
      </c>
      <c r="B36" s="574"/>
      <c r="C36" s="574"/>
      <c r="D36" s="574"/>
      <c r="E36" s="356" t="s">
        <v>613</v>
      </c>
      <c r="F36" s="342" t="s">
        <v>607</v>
      </c>
      <c r="G36" s="343" t="s">
        <v>584</v>
      </c>
    </row>
    <row r="37" spans="1:7" x14ac:dyDescent="0.25">
      <c r="A37" s="575" t="s">
        <v>616</v>
      </c>
      <c r="B37" s="576"/>
      <c r="C37" s="576"/>
      <c r="D37" s="577"/>
      <c r="E37" s="403" t="s">
        <v>609</v>
      </c>
      <c r="F37" s="403">
        <v>50000000</v>
      </c>
      <c r="G37" s="404">
        <v>50000000</v>
      </c>
    </row>
    <row r="38" spans="1:7" x14ac:dyDescent="0.25">
      <c r="A38" s="578" t="s">
        <v>605</v>
      </c>
      <c r="B38" s="579"/>
      <c r="C38" s="579"/>
      <c r="D38" s="579"/>
      <c r="E38" s="579"/>
      <c r="F38" s="344">
        <f>SUM(F37)</f>
        <v>50000000</v>
      </c>
      <c r="G38" s="345">
        <f>SUM(G37)</f>
        <v>50000000</v>
      </c>
    </row>
    <row r="39" spans="1:7" ht="15" x14ac:dyDescent="0.25">
      <c r="A39" s="392"/>
      <c r="B39" s="389"/>
      <c r="C39" s="389"/>
      <c r="D39" s="389"/>
      <c r="E39" s="388"/>
      <c r="F39" s="389"/>
      <c r="G39" s="390"/>
    </row>
    <row r="40" spans="1:7" ht="15" x14ac:dyDescent="0.25">
      <c r="A40" s="392"/>
      <c r="B40" s="389"/>
      <c r="C40" s="389"/>
      <c r="D40" s="389"/>
      <c r="E40" s="388"/>
      <c r="F40" s="389"/>
      <c r="G40" s="390"/>
    </row>
    <row r="41" spans="1:7" ht="25.5" x14ac:dyDescent="0.25">
      <c r="A41" s="580" t="s">
        <v>16</v>
      </c>
      <c r="B41" s="581"/>
      <c r="C41" s="582" t="s">
        <v>580</v>
      </c>
      <c r="D41" s="583"/>
      <c r="E41" s="358" t="s">
        <v>19</v>
      </c>
      <c r="F41" s="358" t="s">
        <v>617</v>
      </c>
      <c r="G41" s="324" t="s">
        <v>584</v>
      </c>
    </row>
    <row r="42" spans="1:7" ht="41.25" customHeight="1" x14ac:dyDescent="0.25">
      <c r="A42" s="584" t="s">
        <v>618</v>
      </c>
      <c r="B42" s="585"/>
      <c r="C42" s="585" t="s">
        <v>332</v>
      </c>
      <c r="D42" s="583"/>
      <c r="E42" s="393" t="s">
        <v>619</v>
      </c>
      <c r="F42" s="405">
        <v>1493130000.24</v>
      </c>
      <c r="G42" s="406">
        <v>725046138</v>
      </c>
    </row>
    <row r="43" spans="1:7" ht="41.25" customHeight="1" x14ac:dyDescent="0.25">
      <c r="A43" s="584" t="s">
        <v>620</v>
      </c>
      <c r="B43" s="585"/>
      <c r="C43" s="585" t="s">
        <v>332</v>
      </c>
      <c r="D43" s="583"/>
      <c r="E43" s="393" t="s">
        <v>621</v>
      </c>
      <c r="F43" s="405">
        <v>1800000000.0999999</v>
      </c>
      <c r="G43" s="406">
        <v>550416667</v>
      </c>
    </row>
    <row r="44" spans="1:7" ht="41.25" customHeight="1" x14ac:dyDescent="0.25">
      <c r="A44" s="584" t="s">
        <v>622</v>
      </c>
      <c r="B44" s="585"/>
      <c r="C44" s="585" t="s">
        <v>332</v>
      </c>
      <c r="D44" s="583"/>
      <c r="E44" s="393" t="s">
        <v>619</v>
      </c>
      <c r="F44" s="405">
        <v>3865441000</v>
      </c>
      <c r="G44" s="406">
        <v>1197591965</v>
      </c>
    </row>
    <row r="45" spans="1:7" x14ac:dyDescent="0.25">
      <c r="A45" s="578" t="s">
        <v>646</v>
      </c>
      <c r="B45" s="579"/>
      <c r="C45" s="579"/>
      <c r="D45" s="579"/>
      <c r="E45" s="579"/>
      <c r="F45" s="407">
        <f>SUM(F42:F44)</f>
        <v>7158571000.3400002</v>
      </c>
      <c r="G45" s="408">
        <f>SUM(G42:G44)</f>
        <v>2473054770</v>
      </c>
    </row>
    <row r="46" spans="1:7" ht="15" x14ac:dyDescent="0.25">
      <c r="A46" s="392"/>
      <c r="B46" s="389"/>
      <c r="C46" s="389"/>
      <c r="D46" s="389"/>
      <c r="E46" s="388"/>
      <c r="F46" s="389"/>
      <c r="G46" s="390"/>
    </row>
    <row r="47" spans="1:7" ht="16.5" thickBot="1" x14ac:dyDescent="0.3">
      <c r="A47" s="570" t="s">
        <v>683</v>
      </c>
      <c r="B47" s="571"/>
      <c r="C47" s="571"/>
      <c r="D47" s="571"/>
      <c r="E47" s="571"/>
      <c r="F47" s="571"/>
      <c r="G47" s="572"/>
    </row>
    <row r="48" spans="1:7" ht="31.5" x14ac:dyDescent="0.25">
      <c r="A48" s="564" t="s">
        <v>623</v>
      </c>
      <c r="B48" s="565"/>
      <c r="C48" s="565"/>
      <c r="D48" s="565"/>
      <c r="E48" s="566"/>
      <c r="F48" s="409" t="s">
        <v>607</v>
      </c>
      <c r="G48" s="410" t="s">
        <v>584</v>
      </c>
    </row>
    <row r="49" spans="1:9" ht="15" x14ac:dyDescent="0.25">
      <c r="A49" s="567" t="s">
        <v>624</v>
      </c>
      <c r="B49" s="568"/>
      <c r="C49" s="568"/>
      <c r="D49" s="568"/>
      <c r="E49" s="569"/>
      <c r="F49" s="411">
        <f>+F23</f>
        <v>34089874417.500004</v>
      </c>
      <c r="G49" s="412">
        <f>+G23</f>
        <v>20024443669.408401</v>
      </c>
      <c r="I49" s="480">
        <f>+G49+G50+G54</f>
        <v>30415599536.408401</v>
      </c>
    </row>
    <row r="50" spans="1:9" ht="15" x14ac:dyDescent="0.25">
      <c r="A50" s="567" t="s">
        <v>625</v>
      </c>
      <c r="B50" s="568"/>
      <c r="C50" s="568"/>
      <c r="D50" s="568"/>
      <c r="E50" s="569"/>
      <c r="F50" s="411">
        <f>+F29</f>
        <v>7918101097</v>
      </c>
      <c r="G50" s="412">
        <f>+G29</f>
        <v>7918101097</v>
      </c>
    </row>
    <row r="51" spans="1:9" ht="15" x14ac:dyDescent="0.25">
      <c r="A51" s="567" t="s">
        <v>626</v>
      </c>
      <c r="B51" s="568"/>
      <c r="C51" s="568"/>
      <c r="D51" s="568"/>
      <c r="E51" s="569"/>
      <c r="F51" s="413">
        <f>+F34</f>
        <v>9486746494</v>
      </c>
      <c r="G51" s="414">
        <f>+G34</f>
        <v>9486746494</v>
      </c>
    </row>
    <row r="52" spans="1:9" ht="15" x14ac:dyDescent="0.25">
      <c r="A52" s="555" t="s">
        <v>627</v>
      </c>
      <c r="B52" s="556"/>
      <c r="C52" s="556"/>
      <c r="D52" s="556"/>
      <c r="E52" s="557"/>
      <c r="F52" s="413">
        <f>+F38</f>
        <v>50000000</v>
      </c>
      <c r="G52" s="414">
        <f>+G38</f>
        <v>50000000</v>
      </c>
    </row>
    <row r="53" spans="1:9" ht="16.5" thickBot="1" x14ac:dyDescent="0.3">
      <c r="A53" s="558" t="s">
        <v>642</v>
      </c>
      <c r="B53" s="559"/>
      <c r="C53" s="559"/>
      <c r="D53" s="559"/>
      <c r="E53" s="560"/>
      <c r="F53" s="415">
        <f>SUM(F49:F52)</f>
        <v>51544722008.5</v>
      </c>
      <c r="G53" s="416">
        <f>SUM(G49:G52)</f>
        <v>37479291260.408401</v>
      </c>
    </row>
    <row r="54" spans="1:9" ht="15" x14ac:dyDescent="0.25">
      <c r="A54" s="555" t="s">
        <v>628</v>
      </c>
      <c r="B54" s="556"/>
      <c r="C54" s="556"/>
      <c r="D54" s="556"/>
      <c r="E54" s="557"/>
      <c r="F54" s="413">
        <f>+F45</f>
        <v>7158571000.3400002</v>
      </c>
      <c r="G54" s="414">
        <f>+G45</f>
        <v>2473054770</v>
      </c>
    </row>
    <row r="55" spans="1:9" ht="16.5" thickBot="1" x14ac:dyDescent="0.3">
      <c r="A55" s="558" t="s">
        <v>629</v>
      </c>
      <c r="B55" s="559"/>
      <c r="C55" s="559"/>
      <c r="D55" s="559"/>
      <c r="E55" s="560"/>
      <c r="F55" s="415">
        <f>SUM(F54)</f>
        <v>7158571000.3400002</v>
      </c>
      <c r="G55" s="416">
        <f>SUM(G54)</f>
        <v>2473054770</v>
      </c>
    </row>
    <row r="56" spans="1:9" ht="16.5" thickBot="1" x14ac:dyDescent="0.3">
      <c r="A56" s="561" t="s">
        <v>680</v>
      </c>
      <c r="B56" s="562"/>
      <c r="C56" s="562"/>
      <c r="D56" s="562"/>
      <c r="E56" s="563"/>
      <c r="F56" s="417">
        <f>+F53+F55</f>
        <v>58703293008.839996</v>
      </c>
      <c r="G56" s="418">
        <f>+G53+G55</f>
        <v>39952346030.408401</v>
      </c>
    </row>
    <row r="57" spans="1:9" x14ac:dyDescent="0.25">
      <c r="A57" s="419" t="s">
        <v>630</v>
      </c>
      <c r="B57" s="346"/>
      <c r="C57" s="346"/>
      <c r="D57" s="346"/>
      <c r="E57" s="346"/>
      <c r="F57" s="346"/>
      <c r="G57" s="346"/>
    </row>
    <row r="58" spans="1:9" x14ac:dyDescent="0.25">
      <c r="A58" s="394"/>
      <c r="B58" s="394"/>
      <c r="C58" s="394"/>
      <c r="D58" s="394"/>
      <c r="E58" s="394"/>
      <c r="F58" s="394"/>
      <c r="G58" s="394"/>
    </row>
    <row r="59" spans="1:9" x14ac:dyDescent="0.25">
      <c r="A59" s="394"/>
      <c r="B59" s="394"/>
      <c r="C59" s="394"/>
      <c r="D59" s="394"/>
      <c r="E59" s="394"/>
      <c r="F59" s="394"/>
      <c r="G59" s="394"/>
    </row>
  </sheetData>
  <mergeCells count="36">
    <mergeCell ref="A34:E34"/>
    <mergeCell ref="A1:G1"/>
    <mergeCell ref="A2:G2"/>
    <mergeCell ref="A23:E23"/>
    <mergeCell ref="A26:B26"/>
    <mergeCell ref="C26:D26"/>
    <mergeCell ref="A27:B27"/>
    <mergeCell ref="C27:D27"/>
    <mergeCell ref="A28:B28"/>
    <mergeCell ref="C28:D28"/>
    <mergeCell ref="A29:E29"/>
    <mergeCell ref="A32:D32"/>
    <mergeCell ref="A33:D33"/>
    <mergeCell ref="A15:A16"/>
    <mergeCell ref="A47:G47"/>
    <mergeCell ref="A36:D36"/>
    <mergeCell ref="A37:D37"/>
    <mergeCell ref="A38:E38"/>
    <mergeCell ref="A41:B41"/>
    <mergeCell ref="C41:D41"/>
    <mergeCell ref="A42:B42"/>
    <mergeCell ref="C42:D42"/>
    <mergeCell ref="A43:B43"/>
    <mergeCell ref="C43:D43"/>
    <mergeCell ref="A44:B44"/>
    <mergeCell ref="C44:D44"/>
    <mergeCell ref="A45:E45"/>
    <mergeCell ref="A54:E54"/>
    <mergeCell ref="A55:E55"/>
    <mergeCell ref="A56:E56"/>
    <mergeCell ref="A48:E48"/>
    <mergeCell ref="A49:E49"/>
    <mergeCell ref="A50:E50"/>
    <mergeCell ref="A51:E51"/>
    <mergeCell ref="A52:E52"/>
    <mergeCell ref="A53:E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J81"/>
  <sheetViews>
    <sheetView topLeftCell="A4" zoomScale="70" zoomScaleNormal="70" workbookViewId="0">
      <selection activeCell="D52" sqref="D52:D53"/>
    </sheetView>
  </sheetViews>
  <sheetFormatPr baseColWidth="10" defaultColWidth="9.5" defaultRowHeight="12.75" x14ac:dyDescent="0.2"/>
  <cols>
    <col min="1" max="1" width="1.875" style="12" customWidth="1"/>
    <col min="2" max="2" width="53.625" style="13" customWidth="1"/>
    <col min="3" max="3" width="31.375" style="13" customWidth="1"/>
    <col min="4" max="4" width="25" style="13" customWidth="1"/>
    <col min="5" max="5" width="29.375" style="13" customWidth="1"/>
    <col min="6" max="6" width="25" style="13" customWidth="1"/>
    <col min="7" max="7" width="7" style="45" customWidth="1"/>
    <col min="8" max="11" width="26.875" style="13" customWidth="1"/>
    <col min="12" max="12" width="26.875" style="144" customWidth="1"/>
    <col min="13" max="13" width="26.875" style="145" customWidth="1"/>
    <col min="14" max="14" width="26.875" style="13" customWidth="1"/>
    <col min="15" max="15" width="26.875" style="145" customWidth="1"/>
    <col min="16" max="16" width="26.875" style="13" customWidth="1"/>
    <col min="17" max="17" width="26.875" style="145" customWidth="1"/>
    <col min="18" max="20" width="26.875" style="13" customWidth="1"/>
    <col min="21" max="21" width="22.625" style="146" customWidth="1"/>
    <col min="22" max="22" width="22.25" style="13" customWidth="1"/>
    <col min="23" max="23" width="25.75" style="147" customWidth="1"/>
    <col min="24" max="24" width="28.5" style="147" customWidth="1"/>
    <col min="25" max="25" width="23.75" style="13" customWidth="1"/>
    <col min="26" max="26" width="25" style="13" customWidth="1"/>
    <col min="27" max="28" width="32.875" style="13" customWidth="1"/>
    <col min="29" max="29" width="54.125" style="13" customWidth="1"/>
    <col min="30" max="32" width="15" style="33" customWidth="1"/>
    <col min="33" max="34" width="15" style="13" customWidth="1"/>
    <col min="35" max="35" width="15.25" style="13" bestFit="1" customWidth="1"/>
    <col min="36" max="36" width="12" style="13" bestFit="1" customWidth="1"/>
    <col min="37" max="16384" width="9.5" style="13"/>
  </cols>
  <sheetData>
    <row r="1" spans="1:36" x14ac:dyDescent="0.2">
      <c r="G1" s="13"/>
      <c r="L1" s="13"/>
      <c r="M1" s="13"/>
      <c r="O1" s="13"/>
      <c r="Q1" s="13"/>
      <c r="U1" s="13"/>
      <c r="W1" s="13"/>
      <c r="X1" s="13"/>
      <c r="AD1" s="13"/>
      <c r="AE1" s="13"/>
      <c r="AF1" s="13"/>
    </row>
    <row r="2" spans="1:36" x14ac:dyDescent="0.2">
      <c r="G2" s="13"/>
      <c r="L2" s="13"/>
      <c r="M2" s="13"/>
      <c r="O2" s="13"/>
      <c r="Q2" s="13"/>
      <c r="U2" s="13"/>
      <c r="W2" s="13"/>
      <c r="X2" s="13"/>
      <c r="AD2" s="13"/>
      <c r="AE2" s="13"/>
      <c r="AF2" s="13"/>
    </row>
    <row r="3" spans="1:36" ht="13.5" thickBot="1" x14ac:dyDescent="0.25">
      <c r="G3" s="13"/>
      <c r="L3" s="13"/>
      <c r="M3" s="13"/>
      <c r="O3" s="13"/>
      <c r="Q3" s="13"/>
      <c r="U3" s="13"/>
      <c r="W3" s="13"/>
      <c r="X3" s="13"/>
      <c r="AD3" s="13"/>
      <c r="AE3" s="13"/>
      <c r="AF3" s="13"/>
    </row>
    <row r="4" spans="1:36" ht="125.25" customHeight="1" thickBot="1" x14ac:dyDescent="0.25">
      <c r="B4" s="203"/>
      <c r="C4" s="787" t="s">
        <v>58</v>
      </c>
      <c r="D4" s="788"/>
      <c r="E4" s="788"/>
      <c r="F4" s="788"/>
      <c r="G4" s="788"/>
      <c r="H4" s="788"/>
      <c r="I4" s="788"/>
      <c r="J4" s="788"/>
      <c r="K4" s="788"/>
      <c r="L4" s="788"/>
      <c r="M4" s="788"/>
      <c r="N4" s="788"/>
      <c r="O4" s="788"/>
      <c r="P4" s="788"/>
      <c r="Q4" s="788"/>
      <c r="R4" s="788"/>
      <c r="S4" s="788"/>
      <c r="T4" s="788"/>
      <c r="U4" s="788"/>
      <c r="V4" s="788"/>
      <c r="W4" s="788"/>
      <c r="X4" s="789"/>
      <c r="Y4" s="790" t="s">
        <v>43</v>
      </c>
      <c r="Z4" s="791"/>
      <c r="AA4" s="791"/>
      <c r="AB4" s="791"/>
      <c r="AC4" s="792"/>
      <c r="AD4" s="13"/>
      <c r="AE4" s="13"/>
      <c r="AF4" s="13"/>
    </row>
    <row r="5" spans="1:36" ht="24.75" customHeight="1" thickBot="1" x14ac:dyDescent="0.25">
      <c r="A5" s="204"/>
      <c r="B5" s="205" t="s">
        <v>59</v>
      </c>
      <c r="C5" s="793" t="s">
        <v>60</v>
      </c>
      <c r="D5" s="794"/>
      <c r="E5" s="794"/>
      <c r="F5" s="794"/>
      <c r="G5" s="794"/>
      <c r="H5" s="794"/>
      <c r="I5" s="794"/>
      <c r="J5" s="794"/>
      <c r="K5" s="794"/>
      <c r="L5" s="794"/>
      <c r="M5" s="794"/>
      <c r="N5" s="794"/>
      <c r="O5" s="794"/>
      <c r="P5" s="794"/>
      <c r="Q5" s="794"/>
      <c r="R5" s="794"/>
      <c r="S5" s="794"/>
      <c r="T5" s="794"/>
      <c r="U5" s="794"/>
      <c r="V5" s="794"/>
      <c r="W5" s="794"/>
      <c r="X5" s="795"/>
      <c r="Y5" s="796" t="s">
        <v>61</v>
      </c>
      <c r="Z5" s="797"/>
      <c r="AA5" s="797"/>
      <c r="AB5" s="797"/>
      <c r="AC5" s="798"/>
      <c r="AD5" s="13"/>
      <c r="AE5" s="13"/>
      <c r="AF5" s="13"/>
    </row>
    <row r="6" spans="1:36" ht="40.5" customHeight="1" thickBot="1" x14ac:dyDescent="0.25">
      <c r="B6" s="14" t="s">
        <v>62</v>
      </c>
      <c r="C6" s="799" t="s">
        <v>63</v>
      </c>
      <c r="D6" s="800"/>
      <c r="E6" s="800"/>
      <c r="F6" s="800"/>
      <c r="G6" s="800"/>
      <c r="H6" s="800"/>
      <c r="I6" s="800"/>
      <c r="J6" s="800"/>
      <c r="K6" s="800"/>
      <c r="L6" s="800"/>
      <c r="M6" s="800"/>
      <c r="N6" s="800"/>
      <c r="O6" s="800"/>
      <c r="P6" s="800"/>
      <c r="Q6" s="800"/>
      <c r="R6" s="800"/>
      <c r="S6" s="800"/>
      <c r="T6" s="800"/>
      <c r="U6" s="800"/>
      <c r="V6" s="800"/>
      <c r="W6" s="800"/>
      <c r="X6" s="801"/>
      <c r="Y6" s="15" t="s">
        <v>64</v>
      </c>
      <c r="Z6" s="16">
        <v>2021</v>
      </c>
      <c r="AA6" s="17"/>
      <c r="AB6" s="255"/>
      <c r="AC6" s="18"/>
      <c r="AD6" s="13"/>
      <c r="AE6" s="13"/>
      <c r="AF6" s="13"/>
    </row>
    <row r="7" spans="1:36" ht="40.5" customHeight="1" x14ac:dyDescent="0.2">
      <c r="B7" s="19" t="s">
        <v>65</v>
      </c>
      <c r="C7" s="802" t="s">
        <v>259</v>
      </c>
      <c r="D7" s="803"/>
      <c r="E7" s="803"/>
      <c r="F7" s="803"/>
      <c r="G7" s="803"/>
      <c r="H7" s="803"/>
      <c r="I7" s="803"/>
      <c r="J7" s="803"/>
      <c r="K7" s="803"/>
      <c r="L7" s="803"/>
      <c r="M7" s="803"/>
      <c r="N7" s="803"/>
      <c r="O7" s="803"/>
      <c r="P7" s="803"/>
      <c r="Q7" s="803"/>
      <c r="R7" s="803"/>
      <c r="S7" s="803"/>
      <c r="T7" s="803"/>
      <c r="U7" s="803"/>
      <c r="V7" s="803"/>
      <c r="W7" s="803"/>
      <c r="X7" s="804"/>
      <c r="Y7" s="20" t="s">
        <v>66</v>
      </c>
      <c r="Z7" s="21"/>
      <c r="AA7" s="22"/>
      <c r="AB7" s="23" t="s">
        <v>67</v>
      </c>
      <c r="AC7" s="24">
        <v>11534355274</v>
      </c>
      <c r="AD7" s="13"/>
      <c r="AE7" s="13"/>
      <c r="AF7" s="13"/>
    </row>
    <row r="8" spans="1:36" ht="37.5" customHeight="1" thickBot="1" x14ac:dyDescent="0.25">
      <c r="B8" s="25" t="s">
        <v>68</v>
      </c>
      <c r="C8" s="685" t="s">
        <v>69</v>
      </c>
      <c r="D8" s="686"/>
      <c r="E8" s="686"/>
      <c r="F8" s="686"/>
      <c r="G8" s="686"/>
      <c r="H8" s="686"/>
      <c r="I8" s="686"/>
      <c r="J8" s="686"/>
      <c r="K8" s="686"/>
      <c r="L8" s="686"/>
      <c r="M8" s="686"/>
      <c r="N8" s="686"/>
      <c r="O8" s="686"/>
      <c r="P8" s="686"/>
      <c r="Q8" s="686"/>
      <c r="R8" s="686"/>
      <c r="S8" s="686"/>
      <c r="T8" s="686"/>
      <c r="U8" s="686"/>
      <c r="V8" s="686"/>
      <c r="W8" s="686"/>
      <c r="X8" s="687"/>
      <c r="Y8" s="26" t="s">
        <v>70</v>
      </c>
      <c r="Z8" s="27"/>
      <c r="AA8" s="28"/>
      <c r="AB8" s="29"/>
      <c r="AC8" s="30"/>
      <c r="AD8" s="13"/>
      <c r="AE8" s="13"/>
      <c r="AF8" s="13"/>
    </row>
    <row r="9" spans="1:36" ht="138" customHeight="1" thickBot="1" x14ac:dyDescent="0.25">
      <c r="B9" s="256"/>
      <c r="C9" s="688" t="s">
        <v>71</v>
      </c>
      <c r="D9" s="689"/>
      <c r="E9" s="689"/>
      <c r="F9" s="690"/>
      <c r="G9" s="31"/>
      <c r="H9" s="688" t="s">
        <v>72</v>
      </c>
      <c r="I9" s="689"/>
      <c r="J9" s="689"/>
      <c r="K9" s="689"/>
      <c r="L9" s="690"/>
      <c r="M9" s="688" t="s">
        <v>73</v>
      </c>
      <c r="N9" s="689"/>
      <c r="O9" s="689"/>
      <c r="P9" s="689"/>
      <c r="Q9" s="689"/>
      <c r="R9" s="689"/>
      <c r="S9" s="689"/>
      <c r="T9" s="690"/>
      <c r="U9" s="688" t="s">
        <v>74</v>
      </c>
      <c r="V9" s="690"/>
      <c r="W9" s="677" t="s">
        <v>75</v>
      </c>
      <c r="X9" s="678"/>
      <c r="Y9" s="676" t="s">
        <v>76</v>
      </c>
      <c r="Z9" s="677"/>
      <c r="AA9" s="678"/>
      <c r="AB9" s="32" t="s">
        <v>77</v>
      </c>
      <c r="AC9" s="679" t="s">
        <v>78</v>
      </c>
    </row>
    <row r="10" spans="1:36" ht="48" customHeight="1" x14ac:dyDescent="0.2">
      <c r="B10" s="667" t="s">
        <v>79</v>
      </c>
      <c r="C10" s="657" t="s">
        <v>80</v>
      </c>
      <c r="D10" s="663" t="s">
        <v>81</v>
      </c>
      <c r="E10" s="663" t="s">
        <v>82</v>
      </c>
      <c r="F10" s="663" t="s">
        <v>83</v>
      </c>
      <c r="G10" s="663" t="s">
        <v>84</v>
      </c>
      <c r="H10" s="659" t="s">
        <v>85</v>
      </c>
      <c r="I10" s="659" t="s">
        <v>33</v>
      </c>
      <c r="J10" s="663" t="s">
        <v>86</v>
      </c>
      <c r="K10" s="655" t="s">
        <v>87</v>
      </c>
      <c r="L10" s="665" t="s">
        <v>88</v>
      </c>
      <c r="M10" s="657" t="s">
        <v>267</v>
      </c>
      <c r="N10" s="655" t="s">
        <v>89</v>
      </c>
      <c r="O10" s="657" t="s">
        <v>268</v>
      </c>
      <c r="P10" s="655" t="s">
        <v>90</v>
      </c>
      <c r="Q10" s="657" t="s">
        <v>269</v>
      </c>
      <c r="R10" s="655" t="s">
        <v>91</v>
      </c>
      <c r="S10" s="657" t="s">
        <v>270</v>
      </c>
      <c r="T10" s="655" t="s">
        <v>92</v>
      </c>
      <c r="U10" s="635" t="s">
        <v>93</v>
      </c>
      <c r="V10" s="636"/>
      <c r="W10" s="637" t="s">
        <v>94</v>
      </c>
      <c r="X10" s="638"/>
      <c r="Y10" s="639" t="s">
        <v>95</v>
      </c>
      <c r="Z10" s="641" t="s">
        <v>96</v>
      </c>
      <c r="AA10" s="643" t="s">
        <v>97</v>
      </c>
      <c r="AB10" s="631" t="s">
        <v>98</v>
      </c>
      <c r="AC10" s="680"/>
    </row>
    <row r="11" spans="1:36" ht="60" customHeight="1" thickBot="1" x14ac:dyDescent="0.25">
      <c r="B11" s="668"/>
      <c r="C11" s="658"/>
      <c r="D11" s="664"/>
      <c r="E11" s="664"/>
      <c r="F11" s="664"/>
      <c r="G11" s="664"/>
      <c r="H11" s="660"/>
      <c r="I11" s="660"/>
      <c r="J11" s="664"/>
      <c r="K11" s="656"/>
      <c r="L11" s="666"/>
      <c r="M11" s="658"/>
      <c r="N11" s="656"/>
      <c r="O11" s="658"/>
      <c r="P11" s="656"/>
      <c r="Q11" s="658"/>
      <c r="R11" s="656"/>
      <c r="S11" s="658"/>
      <c r="T11" s="656"/>
      <c r="U11" s="34" t="s">
        <v>99</v>
      </c>
      <c r="V11" s="35" t="s">
        <v>100</v>
      </c>
      <c r="W11" s="36" t="s">
        <v>101</v>
      </c>
      <c r="X11" s="37" t="s">
        <v>102</v>
      </c>
      <c r="Y11" s="640"/>
      <c r="Z11" s="642"/>
      <c r="AA11" s="644"/>
      <c r="AB11" s="632"/>
      <c r="AC11" s="681"/>
    </row>
    <row r="12" spans="1:36" s="45" customFormat="1" ht="74.25" customHeight="1" x14ac:dyDescent="0.25">
      <c r="A12" s="38"/>
      <c r="B12" s="645" t="s">
        <v>103</v>
      </c>
      <c r="C12" s="703" t="s">
        <v>104</v>
      </c>
      <c r="D12" s="651" t="s">
        <v>105</v>
      </c>
      <c r="E12" s="627" t="s">
        <v>106</v>
      </c>
      <c r="F12" s="627" t="s">
        <v>262</v>
      </c>
      <c r="G12" s="783" t="s">
        <v>107</v>
      </c>
      <c r="H12" s="617" t="s">
        <v>108</v>
      </c>
      <c r="I12" s="627">
        <v>1</v>
      </c>
      <c r="J12" s="651" t="s">
        <v>109</v>
      </c>
      <c r="K12" s="651" t="s">
        <v>110</v>
      </c>
      <c r="L12" s="740" t="s">
        <v>111</v>
      </c>
      <c r="M12" s="39" t="s">
        <v>112</v>
      </c>
      <c r="N12" s="40">
        <v>0.25</v>
      </c>
      <c r="O12" s="39" t="s">
        <v>112</v>
      </c>
      <c r="P12" s="40">
        <v>0.25</v>
      </c>
      <c r="Q12" s="39" t="s">
        <v>112</v>
      </c>
      <c r="R12" s="41">
        <v>0.25</v>
      </c>
      <c r="S12" s="39" t="s">
        <v>112</v>
      </c>
      <c r="T12" s="40">
        <v>0.25</v>
      </c>
      <c r="U12" s="42">
        <v>1265536917</v>
      </c>
      <c r="V12" s="43">
        <f>+SUM(U12:U32)</f>
        <v>2762067869</v>
      </c>
      <c r="W12" s="770"/>
      <c r="X12" s="772"/>
      <c r="Y12" s="774"/>
      <c r="Z12" s="777"/>
      <c r="AA12" s="780"/>
      <c r="AB12" s="691"/>
      <c r="AC12" s="691"/>
      <c r="AD12" s="44"/>
      <c r="AE12" s="44"/>
      <c r="AF12" s="44"/>
      <c r="AH12" s="768"/>
      <c r="AI12" s="769"/>
      <c r="AJ12" s="769"/>
    </row>
    <row r="13" spans="1:36" s="45" customFormat="1" ht="87" customHeight="1" x14ac:dyDescent="0.25">
      <c r="A13" s="38"/>
      <c r="B13" s="646"/>
      <c r="C13" s="704"/>
      <c r="D13" s="652"/>
      <c r="E13" s="628"/>
      <c r="F13" s="628"/>
      <c r="G13" s="724"/>
      <c r="H13" s="784"/>
      <c r="I13" s="628"/>
      <c r="J13" s="652"/>
      <c r="K13" s="652"/>
      <c r="L13" s="741"/>
      <c r="M13" s="46" t="s">
        <v>113</v>
      </c>
      <c r="N13" s="47">
        <v>0.3</v>
      </c>
      <c r="O13" s="46" t="s">
        <v>113</v>
      </c>
      <c r="P13" s="47">
        <v>0.3</v>
      </c>
      <c r="Q13" s="46" t="s">
        <v>113</v>
      </c>
      <c r="R13" s="48">
        <v>0.3</v>
      </c>
      <c r="S13" s="46" t="s">
        <v>113</v>
      </c>
      <c r="T13" s="47">
        <v>0.1</v>
      </c>
      <c r="U13" s="49"/>
      <c r="V13" s="50"/>
      <c r="W13" s="771"/>
      <c r="X13" s="773"/>
      <c r="Y13" s="775"/>
      <c r="Z13" s="778"/>
      <c r="AA13" s="781"/>
      <c r="AB13" s="692"/>
      <c r="AC13" s="692"/>
      <c r="AD13" s="44"/>
      <c r="AE13" s="44"/>
      <c r="AF13" s="44"/>
      <c r="AH13" s="768"/>
      <c r="AI13" s="769"/>
      <c r="AJ13" s="769"/>
    </row>
    <row r="14" spans="1:36" s="45" customFormat="1" ht="87" customHeight="1" x14ac:dyDescent="0.25">
      <c r="A14" s="38"/>
      <c r="B14" s="646"/>
      <c r="C14" s="704"/>
      <c r="D14" s="652"/>
      <c r="E14" s="628"/>
      <c r="F14" s="628"/>
      <c r="G14" s="724"/>
      <c r="H14" s="784"/>
      <c r="I14" s="628"/>
      <c r="J14" s="652"/>
      <c r="K14" s="652"/>
      <c r="L14" s="741"/>
      <c r="M14" s="46" t="s">
        <v>114</v>
      </c>
      <c r="N14" s="47">
        <v>0.25</v>
      </c>
      <c r="O14" s="46" t="s">
        <v>114</v>
      </c>
      <c r="P14" s="47">
        <v>0.25</v>
      </c>
      <c r="Q14" s="46" t="s">
        <v>114</v>
      </c>
      <c r="R14" s="48">
        <v>0.25</v>
      </c>
      <c r="S14" s="46" t="s">
        <v>114</v>
      </c>
      <c r="T14" s="47">
        <v>0.25</v>
      </c>
      <c r="U14" s="49"/>
      <c r="V14" s="50"/>
      <c r="W14" s="771"/>
      <c r="X14" s="773"/>
      <c r="Y14" s="775"/>
      <c r="Z14" s="778"/>
      <c r="AA14" s="781"/>
      <c r="AB14" s="692"/>
      <c r="AC14" s="692"/>
      <c r="AD14" s="44"/>
      <c r="AE14" s="44"/>
      <c r="AF14" s="44"/>
      <c r="AH14" s="768"/>
      <c r="AI14" s="769"/>
      <c r="AJ14" s="769"/>
    </row>
    <row r="15" spans="1:36" s="45" customFormat="1" ht="87" customHeight="1" x14ac:dyDescent="0.25">
      <c r="A15" s="38"/>
      <c r="B15" s="646"/>
      <c r="C15" s="704"/>
      <c r="D15" s="652"/>
      <c r="E15" s="628"/>
      <c r="F15" s="628"/>
      <c r="G15" s="724"/>
      <c r="H15" s="784"/>
      <c r="I15" s="628"/>
      <c r="J15" s="652"/>
      <c r="K15" s="652"/>
      <c r="L15" s="741"/>
      <c r="M15" s="46" t="s">
        <v>115</v>
      </c>
      <c r="N15" s="47">
        <v>0.25</v>
      </c>
      <c r="O15" s="46" t="s">
        <v>115</v>
      </c>
      <c r="P15" s="47">
        <v>0.25</v>
      </c>
      <c r="Q15" s="46" t="s">
        <v>115</v>
      </c>
      <c r="R15" s="48">
        <v>0.25</v>
      </c>
      <c r="S15" s="46" t="s">
        <v>115</v>
      </c>
      <c r="T15" s="47">
        <v>0.25</v>
      </c>
      <c r="U15" s="49"/>
      <c r="V15" s="50"/>
      <c r="W15" s="771"/>
      <c r="X15" s="773"/>
      <c r="Y15" s="775"/>
      <c r="Z15" s="778"/>
      <c r="AA15" s="781"/>
      <c r="AB15" s="692"/>
      <c r="AC15" s="692"/>
      <c r="AD15" s="44"/>
      <c r="AE15" s="44"/>
      <c r="AF15" s="44"/>
      <c r="AH15" s="768"/>
      <c r="AI15" s="769"/>
      <c r="AJ15" s="769"/>
    </row>
    <row r="16" spans="1:36" s="45" customFormat="1" ht="87" customHeight="1" x14ac:dyDescent="0.25">
      <c r="A16" s="38"/>
      <c r="B16" s="646"/>
      <c r="C16" s="704"/>
      <c r="D16" s="652"/>
      <c r="E16" s="628"/>
      <c r="F16" s="628"/>
      <c r="G16" s="724"/>
      <c r="H16" s="784"/>
      <c r="I16" s="628"/>
      <c r="J16" s="652"/>
      <c r="K16" s="652"/>
      <c r="L16" s="741"/>
      <c r="M16" s="51" t="s">
        <v>116</v>
      </c>
      <c r="N16" s="47">
        <v>0.2</v>
      </c>
      <c r="O16" s="51" t="s">
        <v>116</v>
      </c>
      <c r="P16" s="47">
        <v>0.3</v>
      </c>
      <c r="Q16" s="51" t="s">
        <v>116</v>
      </c>
      <c r="R16" s="48">
        <v>0.3</v>
      </c>
      <c r="S16" s="51" t="s">
        <v>116</v>
      </c>
      <c r="T16" s="47">
        <v>0.2</v>
      </c>
      <c r="U16" s="49"/>
      <c r="V16" s="50"/>
      <c r="W16" s="771"/>
      <c r="X16" s="773"/>
      <c r="Y16" s="775"/>
      <c r="Z16" s="778"/>
      <c r="AA16" s="781"/>
      <c r="AB16" s="692"/>
      <c r="AC16" s="692"/>
      <c r="AD16" s="44"/>
      <c r="AE16" s="44"/>
      <c r="AF16" s="44"/>
      <c r="AH16" s="768"/>
      <c r="AI16" s="769"/>
      <c r="AJ16" s="769"/>
    </row>
    <row r="17" spans="1:36" s="45" customFormat="1" ht="87" customHeight="1" x14ac:dyDescent="0.25">
      <c r="A17" s="38"/>
      <c r="B17" s="646"/>
      <c r="C17" s="704"/>
      <c r="D17" s="652"/>
      <c r="E17" s="628"/>
      <c r="F17" s="628"/>
      <c r="G17" s="724"/>
      <c r="H17" s="784"/>
      <c r="I17" s="628"/>
      <c r="J17" s="652"/>
      <c r="K17" s="652"/>
      <c r="L17" s="741"/>
      <c r="M17" s="46" t="s">
        <v>117</v>
      </c>
      <c r="N17" s="47">
        <v>0.25</v>
      </c>
      <c r="O17" s="46" t="s">
        <v>117</v>
      </c>
      <c r="P17" s="47">
        <v>0.1</v>
      </c>
      <c r="Q17" s="46" t="s">
        <v>117</v>
      </c>
      <c r="R17" s="48">
        <v>0.35</v>
      </c>
      <c r="S17" s="46" t="s">
        <v>117</v>
      </c>
      <c r="T17" s="47">
        <v>0.3</v>
      </c>
      <c r="U17" s="49"/>
      <c r="V17" s="50"/>
      <c r="W17" s="771"/>
      <c r="X17" s="773"/>
      <c r="Y17" s="775"/>
      <c r="Z17" s="778"/>
      <c r="AA17" s="781"/>
      <c r="AB17" s="692"/>
      <c r="AC17" s="692"/>
      <c r="AD17" s="44"/>
      <c r="AE17" s="44"/>
      <c r="AF17" s="44"/>
      <c r="AH17" s="768"/>
      <c r="AI17" s="769"/>
      <c r="AJ17" s="769"/>
    </row>
    <row r="18" spans="1:36" s="45" customFormat="1" ht="87" customHeight="1" x14ac:dyDescent="0.25">
      <c r="A18" s="38"/>
      <c r="B18" s="646"/>
      <c r="C18" s="704"/>
      <c r="D18" s="652"/>
      <c r="E18" s="628"/>
      <c r="F18" s="628"/>
      <c r="G18" s="695"/>
      <c r="H18" s="618"/>
      <c r="I18" s="628"/>
      <c r="J18" s="652"/>
      <c r="K18" s="652"/>
      <c r="L18" s="741"/>
      <c r="M18" s="46" t="s">
        <v>118</v>
      </c>
      <c r="N18" s="47">
        <v>0.1</v>
      </c>
      <c r="O18" s="46" t="s">
        <v>118</v>
      </c>
      <c r="P18" s="47">
        <v>0.2</v>
      </c>
      <c r="Q18" s="46" t="s">
        <v>118</v>
      </c>
      <c r="R18" s="48">
        <v>0.35</v>
      </c>
      <c r="S18" s="46" t="s">
        <v>118</v>
      </c>
      <c r="T18" s="47">
        <v>0.35</v>
      </c>
      <c r="U18" s="49"/>
      <c r="V18" s="50"/>
      <c r="W18" s="762"/>
      <c r="X18" s="764"/>
      <c r="Y18" s="776"/>
      <c r="Z18" s="779"/>
      <c r="AA18" s="782"/>
      <c r="AB18" s="692"/>
      <c r="AC18" s="692"/>
      <c r="AD18" s="44"/>
      <c r="AE18" s="44"/>
      <c r="AF18" s="44"/>
      <c r="AH18" s="768"/>
      <c r="AI18" s="769"/>
      <c r="AJ18" s="769"/>
    </row>
    <row r="19" spans="1:36" s="45" customFormat="1" ht="57.75" customHeight="1" x14ac:dyDescent="0.25">
      <c r="A19" s="38"/>
      <c r="B19" s="646"/>
      <c r="C19" s="704"/>
      <c r="D19" s="652"/>
      <c r="E19" s="628"/>
      <c r="F19" s="628"/>
      <c r="G19" s="694" t="s">
        <v>119</v>
      </c>
      <c r="H19" s="750" t="s">
        <v>120</v>
      </c>
      <c r="I19" s="628"/>
      <c r="J19" s="652"/>
      <c r="K19" s="652"/>
      <c r="L19" s="741"/>
      <c r="M19" s="46" t="s">
        <v>112</v>
      </c>
      <c r="N19" s="47">
        <v>0.25</v>
      </c>
      <c r="O19" s="46" t="s">
        <v>112</v>
      </c>
      <c r="P19" s="47">
        <v>0.25</v>
      </c>
      <c r="Q19" s="46" t="s">
        <v>112</v>
      </c>
      <c r="R19" s="48">
        <v>0.25</v>
      </c>
      <c r="S19" s="46" t="s">
        <v>112</v>
      </c>
      <c r="T19" s="47">
        <v>0.25</v>
      </c>
      <c r="U19" s="167">
        <v>126348233</v>
      </c>
      <c r="V19" s="52"/>
      <c r="W19" s="761"/>
      <c r="X19" s="763"/>
      <c r="Y19" s="759"/>
      <c r="Z19" s="603"/>
      <c r="AA19" s="607"/>
      <c r="AB19" s="692"/>
      <c r="AC19" s="692"/>
      <c r="AD19" s="44"/>
      <c r="AE19" s="44"/>
      <c r="AF19" s="44"/>
      <c r="AH19" s="53"/>
      <c r="AI19" s="54"/>
      <c r="AJ19" s="54"/>
    </row>
    <row r="20" spans="1:36" s="59" customFormat="1" ht="57.75" customHeight="1" x14ac:dyDescent="0.25">
      <c r="A20" s="55"/>
      <c r="B20" s="646"/>
      <c r="C20" s="704"/>
      <c r="D20" s="652"/>
      <c r="E20" s="628"/>
      <c r="F20" s="628"/>
      <c r="G20" s="695"/>
      <c r="H20" s="751"/>
      <c r="I20" s="628"/>
      <c r="J20" s="652"/>
      <c r="K20" s="652"/>
      <c r="L20" s="741"/>
      <c r="M20" s="56" t="s">
        <v>121</v>
      </c>
      <c r="N20" s="47">
        <v>0.25</v>
      </c>
      <c r="O20" s="56" t="s">
        <v>121</v>
      </c>
      <c r="P20" s="47">
        <v>0.25</v>
      </c>
      <c r="Q20" s="56" t="s">
        <v>121</v>
      </c>
      <c r="R20" s="48">
        <v>0.25</v>
      </c>
      <c r="S20" s="56" t="s">
        <v>121</v>
      </c>
      <c r="T20" s="47">
        <v>0.25</v>
      </c>
      <c r="U20" s="57"/>
      <c r="V20" s="52"/>
      <c r="W20" s="762"/>
      <c r="X20" s="764"/>
      <c r="Y20" s="765"/>
      <c r="Z20" s="622"/>
      <c r="AA20" s="626"/>
      <c r="AB20" s="692"/>
      <c r="AC20" s="692"/>
      <c r="AD20" s="58"/>
      <c r="AE20" s="58"/>
      <c r="AF20" s="58"/>
      <c r="AH20" s="53"/>
      <c r="AI20" s="54"/>
      <c r="AJ20" s="54"/>
    </row>
    <row r="21" spans="1:36" s="45" customFormat="1" ht="57.75" customHeight="1" x14ac:dyDescent="0.25">
      <c r="A21" s="38"/>
      <c r="B21" s="646"/>
      <c r="C21" s="704"/>
      <c r="D21" s="652"/>
      <c r="E21" s="628"/>
      <c r="F21" s="628"/>
      <c r="G21" s="694" t="s">
        <v>122</v>
      </c>
      <c r="H21" s="750" t="s">
        <v>123</v>
      </c>
      <c r="I21" s="628"/>
      <c r="J21" s="652"/>
      <c r="K21" s="652"/>
      <c r="L21" s="741"/>
      <c r="M21" s="46" t="s">
        <v>124</v>
      </c>
      <c r="N21" s="47">
        <v>0.1</v>
      </c>
      <c r="O21" s="46" t="s">
        <v>124</v>
      </c>
      <c r="P21" s="47">
        <v>0.2</v>
      </c>
      <c r="Q21" s="46" t="s">
        <v>124</v>
      </c>
      <c r="R21" s="48">
        <v>0.4</v>
      </c>
      <c r="S21" s="46" t="s">
        <v>124</v>
      </c>
      <c r="T21" s="47">
        <v>0.3</v>
      </c>
      <c r="U21" s="766">
        <v>117774971</v>
      </c>
      <c r="V21" s="52"/>
      <c r="W21" s="168"/>
      <c r="X21" s="169"/>
      <c r="Y21" s="759"/>
      <c r="Z21" s="603"/>
      <c r="AA21" s="607"/>
      <c r="AB21" s="692"/>
      <c r="AC21" s="692"/>
      <c r="AD21" s="44"/>
      <c r="AE21" s="44"/>
      <c r="AF21" s="44"/>
      <c r="AH21" s="53"/>
      <c r="AI21" s="54"/>
      <c r="AJ21" s="54"/>
    </row>
    <row r="22" spans="1:36" s="45" customFormat="1" ht="57.75" customHeight="1" x14ac:dyDescent="0.25">
      <c r="A22" s="38"/>
      <c r="B22" s="646"/>
      <c r="C22" s="704"/>
      <c r="D22" s="652"/>
      <c r="E22" s="628"/>
      <c r="F22" s="628"/>
      <c r="G22" s="695"/>
      <c r="H22" s="751"/>
      <c r="I22" s="628"/>
      <c r="J22" s="652"/>
      <c r="K22" s="652"/>
      <c r="L22" s="741"/>
      <c r="M22" s="46" t="s">
        <v>125</v>
      </c>
      <c r="N22" s="47">
        <v>0.1</v>
      </c>
      <c r="O22" s="46" t="s">
        <v>125</v>
      </c>
      <c r="P22" s="47">
        <v>0.2</v>
      </c>
      <c r="Q22" s="46" t="s">
        <v>125</v>
      </c>
      <c r="R22" s="48">
        <v>0.4</v>
      </c>
      <c r="S22" s="46" t="s">
        <v>125</v>
      </c>
      <c r="T22" s="47">
        <v>0.3</v>
      </c>
      <c r="U22" s="767"/>
      <c r="V22" s="52"/>
      <c r="W22" s="170"/>
      <c r="X22" s="171"/>
      <c r="Y22" s="765"/>
      <c r="Z22" s="622"/>
      <c r="AA22" s="626"/>
      <c r="AB22" s="692"/>
      <c r="AC22" s="692"/>
      <c r="AD22" s="44"/>
      <c r="AE22" s="44"/>
      <c r="AF22" s="44"/>
      <c r="AH22" s="53"/>
      <c r="AI22" s="54"/>
      <c r="AJ22" s="54"/>
    </row>
    <row r="23" spans="1:36" s="45" customFormat="1" ht="56.25" customHeight="1" x14ac:dyDescent="0.25">
      <c r="A23" s="38"/>
      <c r="B23" s="646"/>
      <c r="C23" s="704"/>
      <c r="D23" s="652"/>
      <c r="E23" s="628"/>
      <c r="F23" s="628"/>
      <c r="G23" s="694" t="s">
        <v>126</v>
      </c>
      <c r="H23" s="725" t="s">
        <v>127</v>
      </c>
      <c r="I23" s="628"/>
      <c r="J23" s="652"/>
      <c r="K23" s="652"/>
      <c r="L23" s="741"/>
      <c r="M23" s="46" t="s">
        <v>112</v>
      </c>
      <c r="N23" s="47">
        <v>0.25</v>
      </c>
      <c r="O23" s="46" t="s">
        <v>112</v>
      </c>
      <c r="P23" s="47">
        <v>0.25</v>
      </c>
      <c r="Q23" s="46" t="s">
        <v>112</v>
      </c>
      <c r="R23" s="48">
        <v>0.25</v>
      </c>
      <c r="S23" s="46" t="s">
        <v>112</v>
      </c>
      <c r="T23" s="47">
        <v>0.25</v>
      </c>
      <c r="U23" s="757">
        <v>313000000</v>
      </c>
      <c r="V23" s="60"/>
      <c r="W23" s="172"/>
      <c r="X23" s="173"/>
      <c r="Y23" s="759"/>
      <c r="Z23" s="603"/>
      <c r="AA23" s="607"/>
      <c r="AB23" s="692"/>
      <c r="AC23" s="692"/>
      <c r="AD23" s="44"/>
      <c r="AE23" s="44"/>
      <c r="AF23" s="44"/>
      <c r="AH23" s="53"/>
      <c r="AI23" s="54"/>
      <c r="AJ23" s="54"/>
    </row>
    <row r="24" spans="1:36" s="45" customFormat="1" ht="56.25" customHeight="1" x14ac:dyDescent="0.25">
      <c r="A24" s="38"/>
      <c r="B24" s="646"/>
      <c r="C24" s="704"/>
      <c r="D24" s="652"/>
      <c r="E24" s="628"/>
      <c r="F24" s="628"/>
      <c r="G24" s="695"/>
      <c r="H24" s="727"/>
      <c r="I24" s="628"/>
      <c r="J24" s="652"/>
      <c r="K24" s="652"/>
      <c r="L24" s="741"/>
      <c r="M24" s="46" t="s">
        <v>128</v>
      </c>
      <c r="N24" s="47">
        <v>0.15</v>
      </c>
      <c r="O24" s="46" t="s">
        <v>128</v>
      </c>
      <c r="P24" s="47">
        <v>0.4</v>
      </c>
      <c r="Q24" s="46" t="s">
        <v>128</v>
      </c>
      <c r="R24" s="48">
        <v>0.35</v>
      </c>
      <c r="S24" s="46" t="s">
        <v>128</v>
      </c>
      <c r="T24" s="47">
        <v>0.2</v>
      </c>
      <c r="U24" s="758"/>
      <c r="V24" s="60"/>
      <c r="W24" s="174"/>
      <c r="X24" s="175"/>
      <c r="Y24" s="765"/>
      <c r="Z24" s="622"/>
      <c r="AA24" s="626"/>
      <c r="AB24" s="692"/>
      <c r="AC24" s="692"/>
      <c r="AD24" s="44"/>
      <c r="AE24" s="44"/>
      <c r="AF24" s="44"/>
      <c r="AH24" s="53"/>
      <c r="AI24" s="54"/>
      <c r="AJ24" s="54"/>
    </row>
    <row r="25" spans="1:36" s="45" customFormat="1" ht="56.25" customHeight="1" x14ac:dyDescent="0.25">
      <c r="A25" s="38"/>
      <c r="B25" s="646"/>
      <c r="C25" s="704"/>
      <c r="D25" s="652"/>
      <c r="E25" s="628"/>
      <c r="F25" s="628"/>
      <c r="G25" s="694" t="s">
        <v>129</v>
      </c>
      <c r="H25" s="725" t="s">
        <v>130</v>
      </c>
      <c r="I25" s="628"/>
      <c r="J25" s="652"/>
      <c r="K25" s="652"/>
      <c r="L25" s="741"/>
      <c r="M25" s="46" t="s">
        <v>112</v>
      </c>
      <c r="N25" s="47">
        <v>0.25</v>
      </c>
      <c r="O25" s="46" t="s">
        <v>112</v>
      </c>
      <c r="P25" s="47">
        <v>0.25</v>
      </c>
      <c r="Q25" s="46" t="s">
        <v>112</v>
      </c>
      <c r="R25" s="48">
        <v>0.25</v>
      </c>
      <c r="S25" s="46" t="s">
        <v>112</v>
      </c>
      <c r="T25" s="47">
        <v>0.25</v>
      </c>
      <c r="U25" s="757">
        <v>65047551</v>
      </c>
      <c r="V25" s="60"/>
      <c r="W25" s="761"/>
      <c r="X25" s="763"/>
      <c r="Y25" s="759"/>
      <c r="AA25" s="607"/>
      <c r="AB25" s="692"/>
      <c r="AC25" s="692"/>
      <c r="AD25" s="44"/>
      <c r="AE25" s="44"/>
      <c r="AF25" s="44"/>
      <c r="AH25" s="53"/>
      <c r="AI25" s="54"/>
      <c r="AJ25" s="54"/>
    </row>
    <row r="26" spans="1:36" s="45" customFormat="1" ht="56.25" customHeight="1" x14ac:dyDescent="0.25">
      <c r="A26" s="38"/>
      <c r="B26" s="646"/>
      <c r="C26" s="704"/>
      <c r="D26" s="652"/>
      <c r="E26" s="628"/>
      <c r="F26" s="628"/>
      <c r="G26" s="695"/>
      <c r="H26" s="727"/>
      <c r="I26" s="628"/>
      <c r="J26" s="652"/>
      <c r="K26" s="652"/>
      <c r="L26" s="741"/>
      <c r="M26" s="46" t="s">
        <v>131</v>
      </c>
      <c r="N26" s="47">
        <v>0.25</v>
      </c>
      <c r="O26" s="46" t="s">
        <v>131</v>
      </c>
      <c r="P26" s="47">
        <v>0.25</v>
      </c>
      <c r="Q26" s="46" t="s">
        <v>131</v>
      </c>
      <c r="R26" s="48">
        <v>0.25</v>
      </c>
      <c r="S26" s="46" t="s">
        <v>131</v>
      </c>
      <c r="T26" s="47">
        <v>0.25</v>
      </c>
      <c r="U26" s="758"/>
      <c r="V26" s="60"/>
      <c r="W26" s="762"/>
      <c r="X26" s="764"/>
      <c r="Y26" s="765"/>
      <c r="AA26" s="626"/>
      <c r="AB26" s="692"/>
      <c r="AC26" s="692"/>
      <c r="AD26" s="44"/>
      <c r="AE26" s="44"/>
      <c r="AF26" s="44"/>
      <c r="AH26" s="53"/>
      <c r="AI26" s="54"/>
      <c r="AJ26" s="54"/>
    </row>
    <row r="27" spans="1:36" s="45" customFormat="1" ht="56.25" customHeight="1" x14ac:dyDescent="0.25">
      <c r="A27" s="38"/>
      <c r="B27" s="646"/>
      <c r="C27" s="704"/>
      <c r="D27" s="652"/>
      <c r="E27" s="628"/>
      <c r="F27" s="628"/>
      <c r="G27" s="694" t="s">
        <v>132</v>
      </c>
      <c r="H27" s="725" t="s">
        <v>133</v>
      </c>
      <c r="I27" s="628"/>
      <c r="J27" s="652"/>
      <c r="K27" s="652"/>
      <c r="L27" s="741"/>
      <c r="M27" s="46" t="s">
        <v>112</v>
      </c>
      <c r="N27" s="47">
        <v>0.25</v>
      </c>
      <c r="O27" s="46" t="s">
        <v>112</v>
      </c>
      <c r="P27" s="47">
        <v>0.25</v>
      </c>
      <c r="Q27" s="46" t="s">
        <v>112</v>
      </c>
      <c r="R27" s="48">
        <v>0.25</v>
      </c>
      <c r="S27" s="46" t="s">
        <v>112</v>
      </c>
      <c r="T27" s="47">
        <v>0.25</v>
      </c>
      <c r="U27" s="757">
        <v>124360197</v>
      </c>
      <c r="V27" s="60"/>
      <c r="W27" s="61"/>
      <c r="X27" s="62"/>
      <c r="Y27" s="759"/>
      <c r="Z27" s="603"/>
      <c r="AA27" s="607"/>
      <c r="AB27" s="692"/>
      <c r="AC27" s="692"/>
      <c r="AD27" s="44"/>
      <c r="AE27" s="44"/>
      <c r="AF27" s="44"/>
      <c r="AH27" s="53"/>
      <c r="AI27" s="54"/>
      <c r="AJ27" s="54"/>
    </row>
    <row r="28" spans="1:36" s="45" customFormat="1" ht="56.25" customHeight="1" x14ac:dyDescent="0.25">
      <c r="A28" s="38"/>
      <c r="B28" s="646"/>
      <c r="C28" s="704"/>
      <c r="D28" s="652"/>
      <c r="E28" s="628"/>
      <c r="F28" s="628"/>
      <c r="G28" s="695"/>
      <c r="H28" s="727"/>
      <c r="I28" s="628"/>
      <c r="J28" s="652"/>
      <c r="K28" s="652"/>
      <c r="L28" s="741"/>
      <c r="M28" s="46" t="s">
        <v>134</v>
      </c>
      <c r="N28" s="47">
        <v>0.1</v>
      </c>
      <c r="O28" s="46" t="s">
        <v>134</v>
      </c>
      <c r="P28" s="47">
        <v>0.3</v>
      </c>
      <c r="Q28" s="46" t="s">
        <v>134</v>
      </c>
      <c r="R28" s="48">
        <v>0.35</v>
      </c>
      <c r="S28" s="46" t="s">
        <v>134</v>
      </c>
      <c r="T28" s="47">
        <v>0.35</v>
      </c>
      <c r="U28" s="758"/>
      <c r="V28" s="60"/>
      <c r="W28" s="176"/>
      <c r="X28" s="177"/>
      <c r="Y28" s="765"/>
      <c r="Z28" s="622"/>
      <c r="AA28" s="626"/>
      <c r="AB28" s="692"/>
      <c r="AC28" s="692"/>
      <c r="AD28" s="44"/>
      <c r="AE28" s="44"/>
      <c r="AF28" s="44"/>
      <c r="AH28" s="53"/>
      <c r="AI28" s="54"/>
      <c r="AJ28" s="54"/>
    </row>
    <row r="29" spans="1:36" s="45" customFormat="1" ht="72.75" customHeight="1" x14ac:dyDescent="0.25">
      <c r="A29" s="38"/>
      <c r="B29" s="646"/>
      <c r="C29" s="704"/>
      <c r="D29" s="652"/>
      <c r="E29" s="628"/>
      <c r="F29" s="628"/>
      <c r="G29" s="694" t="s">
        <v>135</v>
      </c>
      <c r="H29" s="725" t="s">
        <v>136</v>
      </c>
      <c r="I29" s="628"/>
      <c r="J29" s="652"/>
      <c r="K29" s="652"/>
      <c r="L29" s="741"/>
      <c r="M29" s="46" t="s">
        <v>112</v>
      </c>
      <c r="N29" s="47">
        <v>0.25</v>
      </c>
      <c r="O29" s="46" t="s">
        <v>112</v>
      </c>
      <c r="P29" s="47">
        <v>0.25</v>
      </c>
      <c r="Q29" s="46" t="s">
        <v>112</v>
      </c>
      <c r="R29" s="48">
        <v>0.25</v>
      </c>
      <c r="S29" s="46" t="s">
        <v>112</v>
      </c>
      <c r="T29" s="47">
        <v>0.25</v>
      </c>
      <c r="U29" s="757">
        <v>630850000</v>
      </c>
      <c r="V29" s="60"/>
      <c r="W29" s="178"/>
      <c r="X29" s="173"/>
      <c r="Y29" s="759"/>
      <c r="Z29" s="603"/>
      <c r="AA29" s="607"/>
      <c r="AB29" s="692"/>
      <c r="AC29" s="692"/>
      <c r="AD29" s="44"/>
      <c r="AE29" s="44"/>
      <c r="AF29" s="44"/>
      <c r="AH29" s="53"/>
      <c r="AI29" s="54"/>
      <c r="AJ29" s="54"/>
    </row>
    <row r="30" spans="1:36" s="45" customFormat="1" ht="72.75" customHeight="1" thickBot="1" x14ac:dyDescent="0.3">
      <c r="A30" s="38"/>
      <c r="B30" s="646"/>
      <c r="C30" s="705"/>
      <c r="D30" s="600"/>
      <c r="E30" s="612"/>
      <c r="F30" s="612"/>
      <c r="G30" s="785"/>
      <c r="H30" s="786"/>
      <c r="I30" s="612"/>
      <c r="J30" s="600"/>
      <c r="K30" s="600"/>
      <c r="L30" s="756"/>
      <c r="M30" s="63" t="s">
        <v>137</v>
      </c>
      <c r="N30" s="64">
        <v>0.2</v>
      </c>
      <c r="O30" s="63" t="s">
        <v>137</v>
      </c>
      <c r="P30" s="64">
        <v>0.2</v>
      </c>
      <c r="Q30" s="63" t="s">
        <v>137</v>
      </c>
      <c r="R30" s="65">
        <v>0.3</v>
      </c>
      <c r="S30" s="63" t="s">
        <v>137</v>
      </c>
      <c r="T30" s="64">
        <v>0.3</v>
      </c>
      <c r="U30" s="758"/>
      <c r="V30" s="60"/>
      <c r="W30" s="257"/>
      <c r="X30" s="258"/>
      <c r="Y30" s="760"/>
      <c r="Z30" s="604"/>
      <c r="AA30" s="608"/>
      <c r="AB30" s="693"/>
      <c r="AC30" s="693"/>
      <c r="AD30" s="44"/>
      <c r="AE30" s="44"/>
      <c r="AF30" s="44"/>
      <c r="AH30" s="53"/>
      <c r="AI30" s="54"/>
      <c r="AJ30" s="54"/>
    </row>
    <row r="31" spans="1:36" s="45" customFormat="1" ht="119.25" customHeight="1" x14ac:dyDescent="0.25">
      <c r="A31" s="38"/>
      <c r="B31" s="646"/>
      <c r="C31" s="703" t="s">
        <v>138</v>
      </c>
      <c r="D31" s="651" t="s">
        <v>139</v>
      </c>
      <c r="E31" s="627" t="s">
        <v>140</v>
      </c>
      <c r="F31" s="651" t="s">
        <v>261</v>
      </c>
      <c r="G31" s="66" t="s">
        <v>141</v>
      </c>
      <c r="H31" s="67" t="s">
        <v>142</v>
      </c>
      <c r="I31" s="627">
        <v>5</v>
      </c>
      <c r="J31" s="651" t="s">
        <v>143</v>
      </c>
      <c r="K31" s="651" t="s">
        <v>144</v>
      </c>
      <c r="L31" s="740" t="s">
        <v>145</v>
      </c>
      <c r="M31" s="39" t="s">
        <v>146</v>
      </c>
      <c r="N31" s="270">
        <v>0.2</v>
      </c>
      <c r="O31" s="39" t="s">
        <v>146</v>
      </c>
      <c r="P31" s="270">
        <v>0.25</v>
      </c>
      <c r="Q31" s="39" t="s">
        <v>146</v>
      </c>
      <c r="R31" s="271">
        <v>0.35</v>
      </c>
      <c r="S31" s="39" t="s">
        <v>146</v>
      </c>
      <c r="T31" s="270">
        <v>0.3</v>
      </c>
      <c r="U31" s="206">
        <v>34248025</v>
      </c>
      <c r="V31" s="258"/>
      <c r="W31" s="179"/>
      <c r="X31" s="180"/>
      <c r="Y31" s="69"/>
      <c r="Z31" s="70"/>
      <c r="AA31" s="71"/>
      <c r="AB31" s="700"/>
      <c r="AC31" s="700"/>
      <c r="AD31" s="44"/>
      <c r="AE31" s="44"/>
      <c r="AF31" s="44"/>
      <c r="AH31" s="53"/>
      <c r="AI31" s="54"/>
      <c r="AJ31" s="54"/>
    </row>
    <row r="32" spans="1:36" s="45" customFormat="1" ht="207.75" customHeight="1" thickBot="1" x14ac:dyDescent="0.3">
      <c r="A32" s="38"/>
      <c r="B32" s="647"/>
      <c r="C32" s="705"/>
      <c r="D32" s="600"/>
      <c r="E32" s="612"/>
      <c r="F32" s="600"/>
      <c r="G32" s="261" t="s">
        <v>147</v>
      </c>
      <c r="H32" s="72" t="s">
        <v>148</v>
      </c>
      <c r="I32" s="612"/>
      <c r="J32" s="600"/>
      <c r="K32" s="600"/>
      <c r="L32" s="756"/>
      <c r="M32" s="63" t="s">
        <v>149</v>
      </c>
      <c r="N32" s="64">
        <v>0.2</v>
      </c>
      <c r="O32" s="63" t="s">
        <v>149</v>
      </c>
      <c r="P32" s="64">
        <v>0.3</v>
      </c>
      <c r="Q32" s="63" t="s">
        <v>149</v>
      </c>
      <c r="R32" s="65">
        <v>0.3</v>
      </c>
      <c r="S32" s="63" t="s">
        <v>149</v>
      </c>
      <c r="T32" s="64">
        <v>0.2</v>
      </c>
      <c r="U32" s="206">
        <v>84901975</v>
      </c>
      <c r="V32" s="73"/>
      <c r="W32" s="181"/>
      <c r="X32" s="182"/>
      <c r="Y32" s="74"/>
      <c r="Z32" s="75"/>
      <c r="AA32" s="76"/>
      <c r="AB32" s="701"/>
      <c r="AC32" s="701"/>
      <c r="AD32" s="44"/>
      <c r="AE32" s="44"/>
      <c r="AF32" s="44"/>
      <c r="AH32" s="53"/>
      <c r="AI32" s="54"/>
      <c r="AJ32" s="54"/>
    </row>
    <row r="33" spans="1:36" s="79" customFormat="1" ht="50.25" customHeight="1" x14ac:dyDescent="0.25">
      <c r="A33" s="77"/>
      <c r="B33" s="667" t="s">
        <v>150</v>
      </c>
      <c r="C33" s="657" t="s">
        <v>80</v>
      </c>
      <c r="D33" s="663" t="s">
        <v>81</v>
      </c>
      <c r="E33" s="663" t="s">
        <v>82</v>
      </c>
      <c r="F33" s="663" t="s">
        <v>83</v>
      </c>
      <c r="G33" s="663" t="s">
        <v>84</v>
      </c>
      <c r="H33" s="659" t="s">
        <v>85</v>
      </c>
      <c r="I33" s="659" t="s">
        <v>33</v>
      </c>
      <c r="J33" s="663" t="s">
        <v>86</v>
      </c>
      <c r="K33" s="655" t="s">
        <v>87</v>
      </c>
      <c r="L33" s="665" t="s">
        <v>88</v>
      </c>
      <c r="M33" s="657" t="s">
        <v>267</v>
      </c>
      <c r="N33" s="655" t="s">
        <v>89</v>
      </c>
      <c r="O33" s="657" t="s">
        <v>268</v>
      </c>
      <c r="P33" s="655" t="s">
        <v>90</v>
      </c>
      <c r="Q33" s="657" t="s">
        <v>269</v>
      </c>
      <c r="R33" s="655" t="s">
        <v>91</v>
      </c>
      <c r="S33" s="657" t="s">
        <v>270</v>
      </c>
      <c r="T33" s="655" t="s">
        <v>92</v>
      </c>
      <c r="U33" s="635" t="s">
        <v>93</v>
      </c>
      <c r="V33" s="636"/>
      <c r="W33" s="637" t="s">
        <v>94</v>
      </c>
      <c r="X33" s="638"/>
      <c r="Y33" s="639" t="s">
        <v>95</v>
      </c>
      <c r="Z33" s="641" t="s">
        <v>96</v>
      </c>
      <c r="AA33" s="643" t="s">
        <v>97</v>
      </c>
      <c r="AB33" s="631" t="s">
        <v>98</v>
      </c>
      <c r="AC33" s="633" t="s">
        <v>78</v>
      </c>
      <c r="AD33" s="78"/>
      <c r="AE33" s="78"/>
      <c r="AF33" s="78"/>
      <c r="AH33" s="53"/>
      <c r="AI33" s="54"/>
      <c r="AJ33" s="54"/>
    </row>
    <row r="34" spans="1:36" s="79" customFormat="1" ht="70.5" customHeight="1" thickBot="1" x14ac:dyDescent="0.3">
      <c r="A34" s="77"/>
      <c r="B34" s="668"/>
      <c r="C34" s="658"/>
      <c r="D34" s="664"/>
      <c r="E34" s="664"/>
      <c r="F34" s="664"/>
      <c r="G34" s="664"/>
      <c r="H34" s="660"/>
      <c r="I34" s="660"/>
      <c r="J34" s="664"/>
      <c r="K34" s="656"/>
      <c r="L34" s="666"/>
      <c r="M34" s="658"/>
      <c r="N34" s="656"/>
      <c r="O34" s="658"/>
      <c r="P34" s="656"/>
      <c r="Q34" s="658"/>
      <c r="R34" s="656"/>
      <c r="S34" s="658"/>
      <c r="T34" s="656"/>
      <c r="U34" s="34" t="s">
        <v>99</v>
      </c>
      <c r="V34" s="248" t="s">
        <v>100</v>
      </c>
      <c r="W34" s="36" t="s">
        <v>101</v>
      </c>
      <c r="X34" s="37" t="s">
        <v>102</v>
      </c>
      <c r="Y34" s="640"/>
      <c r="Z34" s="642"/>
      <c r="AA34" s="644"/>
      <c r="AB34" s="632"/>
      <c r="AC34" s="634"/>
      <c r="AD34" s="78"/>
      <c r="AE34" s="78"/>
      <c r="AF34" s="78"/>
      <c r="AH34" s="53"/>
      <c r="AI34" s="54"/>
      <c r="AJ34" s="54"/>
    </row>
    <row r="35" spans="1:36" s="45" customFormat="1" ht="267" customHeight="1" x14ac:dyDescent="0.25">
      <c r="A35" s="38"/>
      <c r="B35" s="645" t="s">
        <v>151</v>
      </c>
      <c r="C35" s="703" t="s">
        <v>152</v>
      </c>
      <c r="D35" s="651" t="s">
        <v>153</v>
      </c>
      <c r="E35" s="627" t="s">
        <v>154</v>
      </c>
      <c r="F35" s="651" t="s">
        <v>263</v>
      </c>
      <c r="G35" s="66" t="s">
        <v>155</v>
      </c>
      <c r="H35" s="80" t="s">
        <v>156</v>
      </c>
      <c r="I35" s="627">
        <v>28</v>
      </c>
      <c r="J35" s="651" t="s">
        <v>157</v>
      </c>
      <c r="K35" s="651" t="s">
        <v>158</v>
      </c>
      <c r="L35" s="740" t="s">
        <v>159</v>
      </c>
      <c r="M35" s="81" t="s">
        <v>158</v>
      </c>
      <c r="N35" s="82">
        <v>0.3</v>
      </c>
      <c r="O35" s="81" t="s">
        <v>158</v>
      </c>
      <c r="P35" s="82">
        <v>0.3</v>
      </c>
      <c r="Q35" s="81" t="s">
        <v>158</v>
      </c>
      <c r="R35" s="83">
        <v>0.25</v>
      </c>
      <c r="S35" s="81" t="s">
        <v>158</v>
      </c>
      <c r="T35" s="82">
        <v>0.15</v>
      </c>
      <c r="U35" s="245">
        <v>889271312</v>
      </c>
      <c r="V35" s="743">
        <f>SUM(U35:U51)</f>
        <v>6620203679</v>
      </c>
      <c r="W35" s="183"/>
      <c r="X35" s="184"/>
      <c r="Y35" s="70"/>
      <c r="Z35" s="84"/>
      <c r="AA35" s="85"/>
      <c r="AB35" s="691"/>
      <c r="AC35" s="691"/>
      <c r="AD35" s="44"/>
      <c r="AE35" s="44"/>
      <c r="AF35" s="44"/>
      <c r="AH35" s="53"/>
      <c r="AI35" s="54"/>
      <c r="AJ35" s="54"/>
    </row>
    <row r="36" spans="1:36" s="45" customFormat="1" ht="83.45" customHeight="1" x14ac:dyDescent="0.25">
      <c r="A36" s="38"/>
      <c r="B36" s="646"/>
      <c r="C36" s="704"/>
      <c r="D36" s="652"/>
      <c r="E36" s="628"/>
      <c r="F36" s="652"/>
      <c r="G36" s="265" t="s">
        <v>160</v>
      </c>
      <c r="H36" s="86" t="s">
        <v>161</v>
      </c>
      <c r="I36" s="628"/>
      <c r="J36" s="652"/>
      <c r="K36" s="652"/>
      <c r="L36" s="741"/>
      <c r="M36" s="46" t="s">
        <v>162</v>
      </c>
      <c r="N36" s="47">
        <v>0.15</v>
      </c>
      <c r="O36" s="46" t="s">
        <v>162</v>
      </c>
      <c r="P36" s="47">
        <v>0.35</v>
      </c>
      <c r="Q36" s="46" t="s">
        <v>162</v>
      </c>
      <c r="R36" s="48">
        <v>0.3</v>
      </c>
      <c r="S36" s="46" t="s">
        <v>162</v>
      </c>
      <c r="T36" s="47">
        <v>0.2</v>
      </c>
      <c r="U36" s="245">
        <v>88174302</v>
      </c>
      <c r="V36" s="743"/>
      <c r="W36" s="185"/>
      <c r="X36" s="186"/>
      <c r="Y36" s="87"/>
      <c r="Z36" s="88"/>
      <c r="AA36" s="89"/>
      <c r="AB36" s="692"/>
      <c r="AC36" s="692"/>
      <c r="AD36" s="44"/>
      <c r="AE36" s="44"/>
      <c r="AF36" s="44"/>
      <c r="AH36" s="53"/>
      <c r="AI36" s="54"/>
      <c r="AJ36" s="54"/>
    </row>
    <row r="37" spans="1:36" s="45" customFormat="1" ht="141" customHeight="1" x14ac:dyDescent="0.25">
      <c r="A37" s="38"/>
      <c r="B37" s="646"/>
      <c r="C37" s="704"/>
      <c r="D37" s="652"/>
      <c r="E37" s="628"/>
      <c r="F37" s="652"/>
      <c r="G37" s="694" t="s">
        <v>163</v>
      </c>
      <c r="H37" s="750" t="s">
        <v>274</v>
      </c>
      <c r="I37" s="628"/>
      <c r="J37" s="652"/>
      <c r="K37" s="652"/>
      <c r="L37" s="741"/>
      <c r="M37" s="46" t="s">
        <v>112</v>
      </c>
      <c r="N37" s="47">
        <v>0.25</v>
      </c>
      <c r="O37" s="46" t="s">
        <v>112</v>
      </c>
      <c r="P37" s="47">
        <v>0.25</v>
      </c>
      <c r="Q37" s="46" t="s">
        <v>112</v>
      </c>
      <c r="R37" s="48">
        <v>0.25</v>
      </c>
      <c r="S37" s="46" t="s">
        <v>112</v>
      </c>
      <c r="T37" s="47">
        <v>0.25</v>
      </c>
      <c r="U37" s="246">
        <v>62314551</v>
      </c>
      <c r="V37" s="743"/>
      <c r="W37" s="752"/>
      <c r="X37" s="754"/>
      <c r="Y37" s="603"/>
      <c r="Z37" s="605"/>
      <c r="AA37" s="607"/>
      <c r="AB37" s="692"/>
      <c r="AC37" s="692"/>
      <c r="AD37" s="44"/>
      <c r="AE37" s="44"/>
      <c r="AF37" s="44"/>
      <c r="AH37" s="53"/>
      <c r="AI37" s="54"/>
      <c r="AJ37" s="54"/>
    </row>
    <row r="38" spans="1:36" s="45" customFormat="1" ht="141" customHeight="1" x14ac:dyDescent="0.25">
      <c r="A38" s="38"/>
      <c r="B38" s="646"/>
      <c r="C38" s="704"/>
      <c r="D38" s="652"/>
      <c r="E38" s="628"/>
      <c r="F38" s="652"/>
      <c r="G38" s="695"/>
      <c r="H38" s="751"/>
      <c r="I38" s="628"/>
      <c r="J38" s="652"/>
      <c r="K38" s="652"/>
      <c r="L38" s="741"/>
      <c r="M38" s="46" t="s">
        <v>164</v>
      </c>
      <c r="N38" s="47">
        <v>0.2</v>
      </c>
      <c r="O38" s="46" t="s">
        <v>164</v>
      </c>
      <c r="P38" s="47">
        <v>0.3</v>
      </c>
      <c r="Q38" s="46" t="s">
        <v>164</v>
      </c>
      <c r="R38" s="48">
        <v>0.3</v>
      </c>
      <c r="S38" s="46" t="s">
        <v>164</v>
      </c>
      <c r="T38" s="47">
        <v>0.2</v>
      </c>
      <c r="U38" s="247"/>
      <c r="V38" s="743"/>
      <c r="W38" s="753"/>
      <c r="X38" s="755"/>
      <c r="Y38" s="622"/>
      <c r="Z38" s="624"/>
      <c r="AA38" s="626"/>
      <c r="AB38" s="692"/>
      <c r="AC38" s="692"/>
      <c r="AD38" s="44"/>
      <c r="AE38" s="44"/>
      <c r="AF38" s="44"/>
      <c r="AH38" s="53"/>
      <c r="AI38" s="54"/>
      <c r="AJ38" s="54"/>
    </row>
    <row r="39" spans="1:36" s="45" customFormat="1" ht="66.95" customHeight="1" x14ac:dyDescent="0.25">
      <c r="A39" s="38"/>
      <c r="B39" s="646"/>
      <c r="C39" s="704"/>
      <c r="D39" s="652"/>
      <c r="E39" s="628"/>
      <c r="F39" s="652"/>
      <c r="G39" s="694" t="s">
        <v>165</v>
      </c>
      <c r="H39" s="725" t="s">
        <v>166</v>
      </c>
      <c r="I39" s="628"/>
      <c r="J39" s="652"/>
      <c r="K39" s="652"/>
      <c r="L39" s="741"/>
      <c r="M39" s="46" t="s">
        <v>167</v>
      </c>
      <c r="N39" s="47">
        <v>0.2</v>
      </c>
      <c r="O39" s="46" t="s">
        <v>167</v>
      </c>
      <c r="P39" s="47">
        <v>0.3</v>
      </c>
      <c r="Q39" s="46" t="s">
        <v>167</v>
      </c>
      <c r="R39" s="48">
        <v>0.3</v>
      </c>
      <c r="S39" s="46" t="s">
        <v>167</v>
      </c>
      <c r="T39" s="47">
        <v>0.2</v>
      </c>
      <c r="U39" s="739">
        <v>62408768</v>
      </c>
      <c r="V39" s="743"/>
      <c r="W39" s="262"/>
      <c r="X39" s="90"/>
      <c r="Y39" s="603"/>
      <c r="Z39" s="605"/>
      <c r="AA39" s="607"/>
      <c r="AB39" s="692"/>
      <c r="AC39" s="692"/>
      <c r="AD39" s="44"/>
      <c r="AE39" s="44"/>
      <c r="AF39" s="44"/>
      <c r="AH39" s="53"/>
      <c r="AI39" s="54"/>
      <c r="AJ39" s="54"/>
    </row>
    <row r="40" spans="1:36" s="45" customFormat="1" ht="66.95" customHeight="1" thickBot="1" x14ac:dyDescent="0.3">
      <c r="A40" s="38"/>
      <c r="B40" s="646"/>
      <c r="C40" s="718"/>
      <c r="D40" s="654"/>
      <c r="E40" s="653"/>
      <c r="F40" s="654"/>
      <c r="G40" s="695"/>
      <c r="H40" s="727"/>
      <c r="I40" s="653"/>
      <c r="J40" s="654"/>
      <c r="K40" s="654"/>
      <c r="L40" s="742"/>
      <c r="M40" s="46" t="s">
        <v>168</v>
      </c>
      <c r="N40" s="47">
        <v>0.1</v>
      </c>
      <c r="O40" s="46" t="s">
        <v>168</v>
      </c>
      <c r="P40" s="47">
        <v>0.2</v>
      </c>
      <c r="Q40" s="46" t="s">
        <v>168</v>
      </c>
      <c r="R40" s="48">
        <v>0.4</v>
      </c>
      <c r="S40" s="46" t="s">
        <v>168</v>
      </c>
      <c r="T40" s="47">
        <v>0.3</v>
      </c>
      <c r="U40" s="739"/>
      <c r="V40" s="743"/>
      <c r="W40" s="263"/>
      <c r="X40" s="91"/>
      <c r="Y40" s="604"/>
      <c r="Z40" s="606"/>
      <c r="AA40" s="608"/>
      <c r="AB40" s="693"/>
      <c r="AC40" s="693"/>
      <c r="AD40" s="44"/>
      <c r="AE40" s="44"/>
      <c r="AF40" s="44"/>
      <c r="AH40" s="53"/>
      <c r="AI40" s="54"/>
      <c r="AJ40" s="54"/>
    </row>
    <row r="41" spans="1:36" s="45" customFormat="1" ht="168" customHeight="1" x14ac:dyDescent="0.25">
      <c r="A41" s="38"/>
      <c r="B41" s="646"/>
      <c r="C41" s="730" t="s">
        <v>169</v>
      </c>
      <c r="D41" s="599" t="s">
        <v>21</v>
      </c>
      <c r="E41" s="611" t="s">
        <v>170</v>
      </c>
      <c r="F41" s="599" t="s">
        <v>322</v>
      </c>
      <c r="G41" s="265" t="s">
        <v>171</v>
      </c>
      <c r="H41" s="266" t="s">
        <v>172</v>
      </c>
      <c r="I41" s="611">
        <v>1</v>
      </c>
      <c r="J41" s="599" t="s">
        <v>173</v>
      </c>
      <c r="K41" s="746" t="s">
        <v>174</v>
      </c>
      <c r="L41" s="749" t="s">
        <v>321</v>
      </c>
      <c r="M41" s="92" t="s">
        <v>175</v>
      </c>
      <c r="N41" s="47">
        <v>0.25</v>
      </c>
      <c r="O41" s="92" t="s">
        <v>175</v>
      </c>
      <c r="P41" s="47">
        <v>0.25</v>
      </c>
      <c r="Q41" s="92" t="s">
        <v>175</v>
      </c>
      <c r="R41" s="48">
        <v>0.25</v>
      </c>
      <c r="S41" s="92" t="s">
        <v>175</v>
      </c>
      <c r="T41" s="47">
        <v>0.25</v>
      </c>
      <c r="U41" s="247">
        <v>219760781</v>
      </c>
      <c r="V41" s="743"/>
      <c r="W41" s="187"/>
      <c r="X41" s="188"/>
      <c r="Y41" s="70"/>
      <c r="Z41" s="84"/>
      <c r="AA41" s="85"/>
      <c r="AB41" s="700"/>
      <c r="AC41" s="700"/>
      <c r="AD41" s="44"/>
      <c r="AE41" s="44"/>
      <c r="AF41" s="44"/>
      <c r="AH41" s="53"/>
      <c r="AI41" s="54"/>
      <c r="AJ41" s="54"/>
    </row>
    <row r="42" spans="1:36" s="45" customFormat="1" ht="74.45" customHeight="1" x14ac:dyDescent="0.25">
      <c r="A42" s="38"/>
      <c r="B42" s="646"/>
      <c r="C42" s="704"/>
      <c r="D42" s="652"/>
      <c r="E42" s="628"/>
      <c r="F42" s="652"/>
      <c r="G42" s="694" t="s">
        <v>176</v>
      </c>
      <c r="H42" s="725" t="s">
        <v>177</v>
      </c>
      <c r="I42" s="628"/>
      <c r="J42" s="652"/>
      <c r="K42" s="747"/>
      <c r="L42" s="749"/>
      <c r="M42" s="92" t="s">
        <v>178</v>
      </c>
      <c r="N42" s="47">
        <v>0.2</v>
      </c>
      <c r="O42" s="92" t="s">
        <v>178</v>
      </c>
      <c r="P42" s="47">
        <v>0.2</v>
      </c>
      <c r="Q42" s="92" t="s">
        <v>178</v>
      </c>
      <c r="R42" s="48">
        <v>0.2</v>
      </c>
      <c r="S42" s="92" t="s">
        <v>178</v>
      </c>
      <c r="T42" s="47">
        <v>0.4</v>
      </c>
      <c r="U42" s="733">
        <v>53755990</v>
      </c>
      <c r="V42" s="743"/>
      <c r="W42" s="262"/>
      <c r="X42" s="90"/>
      <c r="Y42" s="603"/>
      <c r="Z42" s="605"/>
      <c r="AA42" s="607"/>
      <c r="AB42" s="692"/>
      <c r="AC42" s="692"/>
      <c r="AD42" s="44"/>
      <c r="AE42" s="44"/>
      <c r="AF42" s="44"/>
      <c r="AH42" s="53"/>
      <c r="AI42" s="54"/>
      <c r="AJ42" s="54"/>
    </row>
    <row r="43" spans="1:36" s="45" customFormat="1" ht="74.45" customHeight="1" x14ac:dyDescent="0.25">
      <c r="A43" s="38"/>
      <c r="B43" s="646"/>
      <c r="C43" s="704"/>
      <c r="D43" s="652"/>
      <c r="E43" s="628"/>
      <c r="F43" s="652"/>
      <c r="G43" s="724"/>
      <c r="H43" s="726"/>
      <c r="I43" s="628"/>
      <c r="J43" s="652"/>
      <c r="K43" s="747"/>
      <c r="L43" s="749"/>
      <c r="M43" s="92" t="s">
        <v>112</v>
      </c>
      <c r="N43" s="47">
        <v>0.25</v>
      </c>
      <c r="O43" s="92" t="s">
        <v>112</v>
      </c>
      <c r="P43" s="47">
        <v>0.25</v>
      </c>
      <c r="Q43" s="92" t="s">
        <v>112</v>
      </c>
      <c r="R43" s="48">
        <v>0.25</v>
      </c>
      <c r="S43" s="92" t="s">
        <v>112</v>
      </c>
      <c r="T43" s="47">
        <v>0.25</v>
      </c>
      <c r="U43" s="734"/>
      <c r="V43" s="743"/>
      <c r="W43" s="93"/>
      <c r="X43" s="52"/>
      <c r="Y43" s="698"/>
      <c r="Z43" s="699"/>
      <c r="AA43" s="702"/>
      <c r="AB43" s="692"/>
      <c r="AC43" s="692"/>
      <c r="AD43" s="44"/>
      <c r="AE43" s="44"/>
      <c r="AF43" s="44"/>
      <c r="AH43" s="53"/>
      <c r="AI43" s="54"/>
      <c r="AJ43" s="54"/>
    </row>
    <row r="44" spans="1:36" s="45" customFormat="1" ht="74.45" customHeight="1" x14ac:dyDescent="0.25">
      <c r="A44" s="38"/>
      <c r="B44" s="646"/>
      <c r="C44" s="704"/>
      <c r="D44" s="652"/>
      <c r="E44" s="628"/>
      <c r="F44" s="652"/>
      <c r="G44" s="695"/>
      <c r="H44" s="727"/>
      <c r="I44" s="628"/>
      <c r="J44" s="652"/>
      <c r="K44" s="747"/>
      <c r="L44" s="749"/>
      <c r="M44" s="92" t="s">
        <v>179</v>
      </c>
      <c r="N44" s="47">
        <v>0.25</v>
      </c>
      <c r="O44" s="92" t="s">
        <v>179</v>
      </c>
      <c r="P44" s="47">
        <v>0.25</v>
      </c>
      <c r="Q44" s="92" t="s">
        <v>179</v>
      </c>
      <c r="R44" s="48">
        <v>0.25</v>
      </c>
      <c r="S44" s="92" t="s">
        <v>179</v>
      </c>
      <c r="T44" s="47">
        <v>0.25</v>
      </c>
      <c r="U44" s="735"/>
      <c r="V44" s="743"/>
      <c r="W44" s="93"/>
      <c r="X44" s="52"/>
      <c r="Y44" s="622"/>
      <c r="Z44" s="624"/>
      <c r="AA44" s="626"/>
      <c r="AB44" s="692"/>
      <c r="AC44" s="692"/>
      <c r="AD44" s="44"/>
      <c r="AE44" s="44"/>
      <c r="AF44" s="44"/>
      <c r="AH44" s="53"/>
      <c r="AI44" s="54"/>
      <c r="AJ44" s="54"/>
    </row>
    <row r="45" spans="1:36" s="45" customFormat="1" ht="60.75" customHeight="1" x14ac:dyDescent="0.25">
      <c r="A45" s="38"/>
      <c r="B45" s="646"/>
      <c r="C45" s="704"/>
      <c r="D45" s="652"/>
      <c r="E45" s="628"/>
      <c r="F45" s="652"/>
      <c r="G45" s="731" t="s">
        <v>180</v>
      </c>
      <c r="H45" s="732" t="s">
        <v>181</v>
      </c>
      <c r="I45" s="628"/>
      <c r="J45" s="652"/>
      <c r="K45" s="747"/>
      <c r="L45" s="749"/>
      <c r="M45" s="92" t="s">
        <v>112</v>
      </c>
      <c r="N45" s="47">
        <v>0.25</v>
      </c>
      <c r="O45" s="92" t="s">
        <v>112</v>
      </c>
      <c r="P45" s="47">
        <v>0.25</v>
      </c>
      <c r="Q45" s="92" t="s">
        <v>112</v>
      </c>
      <c r="R45" s="48">
        <v>0.25</v>
      </c>
      <c r="S45" s="92" t="s">
        <v>112</v>
      </c>
      <c r="T45" s="47">
        <v>0.25</v>
      </c>
      <c r="U45" s="733">
        <v>244517975</v>
      </c>
      <c r="V45" s="743"/>
      <c r="W45" s="262"/>
      <c r="X45" s="90"/>
      <c r="Y45" s="603"/>
      <c r="Z45" s="605"/>
      <c r="AA45" s="607"/>
      <c r="AB45" s="692"/>
      <c r="AC45" s="692"/>
      <c r="AD45" s="44"/>
      <c r="AE45" s="44"/>
      <c r="AF45" s="44"/>
      <c r="AH45" s="53"/>
      <c r="AI45" s="54"/>
      <c r="AJ45" s="54"/>
    </row>
    <row r="46" spans="1:36" s="45" customFormat="1" ht="59.25" customHeight="1" x14ac:dyDescent="0.25">
      <c r="A46" s="38"/>
      <c r="B46" s="646"/>
      <c r="C46" s="704"/>
      <c r="D46" s="652"/>
      <c r="E46" s="628"/>
      <c r="F46" s="652"/>
      <c r="G46" s="731"/>
      <c r="H46" s="732"/>
      <c r="I46" s="628"/>
      <c r="J46" s="652"/>
      <c r="K46" s="747"/>
      <c r="L46" s="749"/>
      <c r="M46" s="92" t="s">
        <v>182</v>
      </c>
      <c r="N46" s="47">
        <v>0.3</v>
      </c>
      <c r="O46" s="92" t="s">
        <v>182</v>
      </c>
      <c r="P46" s="47">
        <v>0.3</v>
      </c>
      <c r="Q46" s="92" t="s">
        <v>182</v>
      </c>
      <c r="R46" s="48">
        <v>0.1</v>
      </c>
      <c r="S46" s="92" t="s">
        <v>182</v>
      </c>
      <c r="T46" s="47">
        <v>0.3</v>
      </c>
      <c r="U46" s="734"/>
      <c r="V46" s="743"/>
      <c r="W46" s="93"/>
      <c r="X46" s="52"/>
      <c r="Y46" s="698"/>
      <c r="Z46" s="699"/>
      <c r="AA46" s="702"/>
      <c r="AB46" s="692"/>
      <c r="AC46" s="692"/>
      <c r="AD46" s="44"/>
      <c r="AE46" s="44"/>
      <c r="AF46" s="44"/>
      <c r="AH46" s="53"/>
      <c r="AI46" s="54"/>
      <c r="AJ46" s="54"/>
    </row>
    <row r="47" spans="1:36" s="45" customFormat="1" ht="65.25" customHeight="1" thickBot="1" x14ac:dyDescent="0.3">
      <c r="A47" s="38"/>
      <c r="B47" s="646"/>
      <c r="C47" s="704"/>
      <c r="D47" s="652"/>
      <c r="E47" s="628"/>
      <c r="F47" s="652"/>
      <c r="G47" s="731"/>
      <c r="H47" s="732"/>
      <c r="I47" s="628"/>
      <c r="J47" s="652"/>
      <c r="K47" s="747"/>
      <c r="L47" s="749"/>
      <c r="M47" s="268" t="s">
        <v>183</v>
      </c>
      <c r="N47" s="267">
        <v>0.3</v>
      </c>
      <c r="O47" s="268" t="s">
        <v>183</v>
      </c>
      <c r="P47" s="267">
        <v>0.3</v>
      </c>
      <c r="Q47" s="268" t="s">
        <v>183</v>
      </c>
      <c r="R47" s="269">
        <v>0.1</v>
      </c>
      <c r="S47" s="268" t="s">
        <v>183</v>
      </c>
      <c r="T47" s="267">
        <v>0.3</v>
      </c>
      <c r="U47" s="735"/>
      <c r="V47" s="743"/>
      <c r="W47" s="93"/>
      <c r="X47" s="52"/>
      <c r="Y47" s="698"/>
      <c r="Z47" s="699"/>
      <c r="AA47" s="702"/>
      <c r="AB47" s="701"/>
      <c r="AC47" s="701"/>
      <c r="AD47" s="44"/>
      <c r="AE47" s="44"/>
      <c r="AF47" s="44"/>
      <c r="AH47" s="53"/>
      <c r="AI47" s="54"/>
      <c r="AJ47" s="54"/>
    </row>
    <row r="48" spans="1:36" s="38" customFormat="1" ht="65.25" customHeight="1" x14ac:dyDescent="0.25">
      <c r="B48" s="646"/>
      <c r="C48" s="704"/>
      <c r="D48" s="652"/>
      <c r="E48" s="628"/>
      <c r="F48" s="652"/>
      <c r="G48" s="736" t="s">
        <v>277</v>
      </c>
      <c r="H48" s="707" t="s">
        <v>276</v>
      </c>
      <c r="I48" s="628"/>
      <c r="J48" s="652"/>
      <c r="K48" s="747"/>
      <c r="L48" s="749"/>
      <c r="M48" s="92" t="s">
        <v>278</v>
      </c>
      <c r="N48" s="47">
        <v>0.05</v>
      </c>
      <c r="O48" s="249" t="s">
        <v>279</v>
      </c>
      <c r="P48" s="47">
        <v>0.25</v>
      </c>
      <c r="Q48" s="249" t="s">
        <v>279</v>
      </c>
      <c r="R48" s="47">
        <v>0.35</v>
      </c>
      <c r="S48" s="249" t="s">
        <v>279</v>
      </c>
      <c r="T48" s="47">
        <v>0.35</v>
      </c>
      <c r="U48" s="738">
        <v>5000000000</v>
      </c>
      <c r="V48" s="743"/>
      <c r="W48" s="744"/>
      <c r="X48" s="744"/>
      <c r="Y48" s="745"/>
      <c r="Z48" s="745"/>
      <c r="AA48" s="745"/>
      <c r="AB48" s="712"/>
      <c r="AC48" s="715"/>
      <c r="AD48" s="250"/>
      <c r="AE48" s="250"/>
      <c r="AF48" s="250"/>
      <c r="AH48" s="251"/>
      <c r="AI48" s="252"/>
      <c r="AJ48" s="252"/>
    </row>
    <row r="49" spans="1:36" s="38" customFormat="1" ht="65.25" customHeight="1" x14ac:dyDescent="0.25">
      <c r="B49" s="646"/>
      <c r="C49" s="704"/>
      <c r="D49" s="652"/>
      <c r="E49" s="628"/>
      <c r="F49" s="652"/>
      <c r="G49" s="736"/>
      <c r="H49" s="707"/>
      <c r="I49" s="628"/>
      <c r="J49" s="652"/>
      <c r="K49" s="747"/>
      <c r="L49" s="749"/>
      <c r="M49" s="254" t="s">
        <v>324</v>
      </c>
      <c r="N49" s="47">
        <v>0.35</v>
      </c>
      <c r="O49" s="249" t="s">
        <v>280</v>
      </c>
      <c r="P49" s="47">
        <v>0.35</v>
      </c>
      <c r="Q49" s="249" t="s">
        <v>280</v>
      </c>
      <c r="R49" s="47">
        <v>0.25</v>
      </c>
      <c r="S49" s="249" t="s">
        <v>280</v>
      </c>
      <c r="T49" s="47">
        <v>0.05</v>
      </c>
      <c r="U49" s="738"/>
      <c r="V49" s="743"/>
      <c r="W49" s="744"/>
      <c r="X49" s="744"/>
      <c r="Y49" s="745"/>
      <c r="Z49" s="745"/>
      <c r="AA49" s="745"/>
      <c r="AB49" s="713"/>
      <c r="AC49" s="716"/>
      <c r="AD49" s="250"/>
      <c r="AE49" s="250"/>
      <c r="AF49" s="250"/>
      <c r="AH49" s="251"/>
      <c r="AI49" s="252"/>
      <c r="AJ49" s="252"/>
    </row>
    <row r="50" spans="1:36" s="38" customFormat="1" ht="65.25" customHeight="1" x14ac:dyDescent="0.25">
      <c r="B50" s="646"/>
      <c r="C50" s="704"/>
      <c r="D50" s="652"/>
      <c r="E50" s="628"/>
      <c r="F50" s="652"/>
      <c r="G50" s="736"/>
      <c r="H50" s="707"/>
      <c r="I50" s="628"/>
      <c r="J50" s="652"/>
      <c r="K50" s="747"/>
      <c r="L50" s="749"/>
      <c r="M50" s="92" t="s">
        <v>326</v>
      </c>
      <c r="N50" s="47">
        <v>0.05</v>
      </c>
      <c r="O50" s="92" t="s">
        <v>178</v>
      </c>
      <c r="P50" s="47">
        <v>0.25</v>
      </c>
      <c r="Q50" s="92" t="s">
        <v>178</v>
      </c>
      <c r="R50" s="47">
        <v>0.35</v>
      </c>
      <c r="S50" s="92" t="s">
        <v>178</v>
      </c>
      <c r="T50" s="47">
        <v>0.35</v>
      </c>
      <c r="U50" s="738"/>
      <c r="V50" s="743"/>
      <c r="W50" s="744"/>
      <c r="X50" s="744"/>
      <c r="Y50" s="745"/>
      <c r="Z50" s="745"/>
      <c r="AA50" s="745"/>
      <c r="AB50" s="713"/>
      <c r="AC50" s="716"/>
      <c r="AD50" s="250"/>
      <c r="AE50" s="250"/>
      <c r="AF50" s="250"/>
      <c r="AH50" s="251"/>
      <c r="AI50" s="252"/>
      <c r="AJ50" s="252"/>
    </row>
    <row r="51" spans="1:36" s="38" customFormat="1" ht="140.25" customHeight="1" thickBot="1" x14ac:dyDescent="0.3">
      <c r="B51" s="647"/>
      <c r="C51" s="705"/>
      <c r="D51" s="600"/>
      <c r="E51" s="612"/>
      <c r="F51" s="600"/>
      <c r="G51" s="737"/>
      <c r="H51" s="708"/>
      <c r="I51" s="612"/>
      <c r="J51" s="600"/>
      <c r="K51" s="748"/>
      <c r="L51" s="749"/>
      <c r="M51" s="92" t="s">
        <v>325</v>
      </c>
      <c r="N51" s="47">
        <v>0.05</v>
      </c>
      <c r="O51" s="249" t="s">
        <v>281</v>
      </c>
      <c r="P51" s="47">
        <v>0.25</v>
      </c>
      <c r="Q51" s="249" t="s">
        <v>281</v>
      </c>
      <c r="R51" s="47">
        <v>0.35</v>
      </c>
      <c r="S51" s="249" t="s">
        <v>281</v>
      </c>
      <c r="T51" s="47">
        <v>0.35</v>
      </c>
      <c r="U51" s="738"/>
      <c r="V51" s="743"/>
      <c r="W51" s="744"/>
      <c r="X51" s="744"/>
      <c r="Y51" s="745"/>
      <c r="Z51" s="745"/>
      <c r="AA51" s="745"/>
      <c r="AB51" s="714"/>
      <c r="AC51" s="717"/>
      <c r="AD51" s="250"/>
      <c r="AE51" s="250"/>
      <c r="AF51" s="250"/>
      <c r="AH51" s="251"/>
      <c r="AI51" s="252"/>
      <c r="AJ51" s="252"/>
    </row>
    <row r="52" spans="1:36" s="96" customFormat="1" ht="48.75" customHeight="1" x14ac:dyDescent="0.25">
      <c r="A52" s="94"/>
      <c r="B52" s="667" t="s">
        <v>184</v>
      </c>
      <c r="C52" s="657" t="s">
        <v>80</v>
      </c>
      <c r="D52" s="663" t="s">
        <v>81</v>
      </c>
      <c r="E52" s="663" t="s">
        <v>82</v>
      </c>
      <c r="F52" s="663" t="s">
        <v>83</v>
      </c>
      <c r="G52" s="663" t="s">
        <v>84</v>
      </c>
      <c r="H52" s="659" t="s">
        <v>85</v>
      </c>
      <c r="I52" s="659" t="s">
        <v>33</v>
      </c>
      <c r="J52" s="663" t="s">
        <v>86</v>
      </c>
      <c r="K52" s="655" t="s">
        <v>87</v>
      </c>
      <c r="L52" s="710" t="s">
        <v>88</v>
      </c>
      <c r="M52" s="711" t="s">
        <v>267</v>
      </c>
      <c r="N52" s="709" t="s">
        <v>89</v>
      </c>
      <c r="O52" s="711" t="s">
        <v>268</v>
      </c>
      <c r="P52" s="709" t="s">
        <v>90</v>
      </c>
      <c r="Q52" s="711" t="s">
        <v>269</v>
      </c>
      <c r="R52" s="709" t="s">
        <v>91</v>
      </c>
      <c r="S52" s="711" t="s">
        <v>270</v>
      </c>
      <c r="T52" s="709" t="s">
        <v>92</v>
      </c>
      <c r="U52" s="719" t="s">
        <v>93</v>
      </c>
      <c r="V52" s="720"/>
      <c r="W52" s="721" t="s">
        <v>94</v>
      </c>
      <c r="X52" s="722"/>
      <c r="Y52" s="723" t="s">
        <v>95</v>
      </c>
      <c r="Z52" s="728" t="s">
        <v>96</v>
      </c>
      <c r="AA52" s="729" t="s">
        <v>97</v>
      </c>
      <c r="AB52" s="631" t="s">
        <v>98</v>
      </c>
      <c r="AC52" s="633" t="s">
        <v>78</v>
      </c>
      <c r="AD52" s="95"/>
      <c r="AE52" s="95"/>
      <c r="AF52" s="95"/>
      <c r="AH52" s="53"/>
      <c r="AI52" s="54"/>
      <c r="AJ52" s="54"/>
    </row>
    <row r="53" spans="1:36" s="96" customFormat="1" ht="63.75" customHeight="1" thickBot="1" x14ac:dyDescent="0.3">
      <c r="A53" s="94"/>
      <c r="B53" s="668"/>
      <c r="C53" s="658"/>
      <c r="D53" s="664"/>
      <c r="E53" s="664"/>
      <c r="F53" s="664"/>
      <c r="G53" s="664"/>
      <c r="H53" s="660"/>
      <c r="I53" s="660"/>
      <c r="J53" s="664"/>
      <c r="K53" s="656"/>
      <c r="L53" s="666"/>
      <c r="M53" s="658"/>
      <c r="N53" s="656"/>
      <c r="O53" s="658"/>
      <c r="P53" s="656"/>
      <c r="Q53" s="658"/>
      <c r="R53" s="656"/>
      <c r="S53" s="658"/>
      <c r="T53" s="656"/>
      <c r="U53" s="34" t="s">
        <v>99</v>
      </c>
      <c r="V53" s="35" t="s">
        <v>100</v>
      </c>
      <c r="W53" s="36" t="s">
        <v>101</v>
      </c>
      <c r="X53" s="37" t="s">
        <v>102</v>
      </c>
      <c r="Y53" s="640"/>
      <c r="Z53" s="642"/>
      <c r="AA53" s="644"/>
      <c r="AB53" s="632"/>
      <c r="AC53" s="634"/>
      <c r="AD53" s="95"/>
      <c r="AE53" s="95"/>
      <c r="AF53" s="95"/>
      <c r="AH53" s="53"/>
      <c r="AI53" s="54"/>
      <c r="AJ53" s="54"/>
    </row>
    <row r="54" spans="1:36" s="45" customFormat="1" ht="401.25" customHeight="1" x14ac:dyDescent="0.25">
      <c r="A54" s="38"/>
      <c r="B54" s="645" t="s">
        <v>185</v>
      </c>
      <c r="C54" s="703" t="s">
        <v>0</v>
      </c>
      <c r="D54" s="651" t="s">
        <v>186</v>
      </c>
      <c r="E54" s="706" t="s">
        <v>187</v>
      </c>
      <c r="F54" s="651" t="s">
        <v>275</v>
      </c>
      <c r="G54" s="66" t="s">
        <v>188</v>
      </c>
      <c r="H54" s="80" t="s">
        <v>189</v>
      </c>
      <c r="I54" s="627">
        <v>3</v>
      </c>
      <c r="J54" s="651" t="s">
        <v>190</v>
      </c>
      <c r="K54" s="651" t="s">
        <v>191</v>
      </c>
      <c r="L54" s="627" t="s">
        <v>192</v>
      </c>
      <c r="M54" s="39" t="s">
        <v>193</v>
      </c>
      <c r="N54" s="40">
        <v>0.25</v>
      </c>
      <c r="O54" s="39" t="s">
        <v>193</v>
      </c>
      <c r="P54" s="40">
        <v>0.25</v>
      </c>
      <c r="Q54" s="39" t="s">
        <v>193</v>
      </c>
      <c r="R54" s="41">
        <v>0.25</v>
      </c>
      <c r="S54" s="39" t="s">
        <v>193</v>
      </c>
      <c r="T54" s="40">
        <v>0.25</v>
      </c>
      <c r="U54" s="97">
        <v>389823638</v>
      </c>
      <c r="V54" s="98">
        <f>SUM(U54:U62)</f>
        <v>2152083726</v>
      </c>
      <c r="W54" s="189"/>
      <c r="X54" s="190"/>
      <c r="Y54" s="69"/>
      <c r="Z54" s="99"/>
      <c r="AA54" s="260"/>
      <c r="AB54" s="691"/>
      <c r="AC54" s="691"/>
      <c r="AD54" s="44"/>
      <c r="AE54" s="44"/>
      <c r="AF54" s="44"/>
      <c r="AH54" s="53"/>
      <c r="AI54" s="54"/>
      <c r="AJ54" s="54"/>
    </row>
    <row r="55" spans="1:36" s="45" customFormat="1" ht="255" customHeight="1" x14ac:dyDescent="0.25">
      <c r="A55" s="38"/>
      <c r="B55" s="646"/>
      <c r="C55" s="704"/>
      <c r="D55" s="652"/>
      <c r="E55" s="707"/>
      <c r="F55" s="652"/>
      <c r="G55" s="265" t="s">
        <v>194</v>
      </c>
      <c r="H55" s="86" t="s">
        <v>195</v>
      </c>
      <c r="I55" s="628"/>
      <c r="J55" s="652"/>
      <c r="K55" s="652"/>
      <c r="L55" s="628"/>
      <c r="M55" s="46" t="s">
        <v>196</v>
      </c>
      <c r="N55" s="47">
        <v>0.25</v>
      </c>
      <c r="O55" s="46" t="s">
        <v>196</v>
      </c>
      <c r="P55" s="47">
        <v>0.25</v>
      </c>
      <c r="Q55" s="46" t="s">
        <v>196</v>
      </c>
      <c r="R55" s="48">
        <v>0.25</v>
      </c>
      <c r="S55" s="46" t="s">
        <v>196</v>
      </c>
      <c r="T55" s="47">
        <v>0.25</v>
      </c>
      <c r="U55" s="206">
        <v>311290330</v>
      </c>
      <c r="V55" s="101"/>
      <c r="W55" s="191"/>
      <c r="X55" s="192"/>
      <c r="Y55" s="87"/>
      <c r="Z55" s="88"/>
      <c r="AA55" s="102"/>
      <c r="AB55" s="692"/>
      <c r="AC55" s="692"/>
      <c r="AD55" s="44"/>
      <c r="AE55" s="44"/>
      <c r="AF55" s="44"/>
      <c r="AH55" s="53"/>
      <c r="AI55" s="54"/>
      <c r="AJ55" s="54"/>
    </row>
    <row r="56" spans="1:36" s="45" customFormat="1" ht="176.25" customHeight="1" x14ac:dyDescent="0.25">
      <c r="A56" s="38"/>
      <c r="B56" s="646"/>
      <c r="C56" s="704"/>
      <c r="D56" s="652"/>
      <c r="E56" s="707"/>
      <c r="F56" s="652"/>
      <c r="G56" s="265" t="s">
        <v>197</v>
      </c>
      <c r="H56" s="86" t="s">
        <v>198</v>
      </c>
      <c r="I56" s="628"/>
      <c r="J56" s="652"/>
      <c r="K56" s="652"/>
      <c r="L56" s="628"/>
      <c r="M56" s="46" t="s">
        <v>193</v>
      </c>
      <c r="N56" s="47">
        <v>0.25</v>
      </c>
      <c r="O56" s="46" t="s">
        <v>193</v>
      </c>
      <c r="P56" s="47">
        <v>0.25</v>
      </c>
      <c r="Q56" s="46" t="s">
        <v>193</v>
      </c>
      <c r="R56" s="48">
        <v>0.25</v>
      </c>
      <c r="S56" s="46" t="s">
        <v>193</v>
      </c>
      <c r="T56" s="47">
        <v>0.25</v>
      </c>
      <c r="U56" s="100">
        <v>35000000</v>
      </c>
      <c r="V56" s="101"/>
      <c r="W56" s="68"/>
      <c r="X56" s="103"/>
      <c r="Y56" s="104"/>
      <c r="Z56" s="105"/>
      <c r="AA56" s="102"/>
      <c r="AB56" s="692"/>
      <c r="AC56" s="692"/>
      <c r="AD56" s="44"/>
      <c r="AE56" s="44"/>
      <c r="AF56" s="44"/>
      <c r="AH56" s="53"/>
      <c r="AI56" s="54"/>
      <c r="AJ56" s="54"/>
    </row>
    <row r="57" spans="1:36" s="45" customFormat="1" ht="272.25" customHeight="1" thickBot="1" x14ac:dyDescent="0.3">
      <c r="A57" s="38"/>
      <c r="B57" s="646"/>
      <c r="C57" s="704"/>
      <c r="D57" s="654"/>
      <c r="E57" s="707"/>
      <c r="F57" s="654"/>
      <c r="G57" s="265" t="s">
        <v>199</v>
      </c>
      <c r="H57" s="86" t="s">
        <v>200</v>
      </c>
      <c r="I57" s="653"/>
      <c r="J57" s="654"/>
      <c r="K57" s="654"/>
      <c r="L57" s="653"/>
      <c r="M57" s="46" t="s">
        <v>201</v>
      </c>
      <c r="N57" s="47">
        <v>0.25</v>
      </c>
      <c r="O57" s="46" t="s">
        <v>201</v>
      </c>
      <c r="P57" s="47">
        <v>0.25</v>
      </c>
      <c r="Q57" s="46" t="s">
        <v>201</v>
      </c>
      <c r="R57" s="48">
        <v>0.25</v>
      </c>
      <c r="S57" s="46" t="s">
        <v>201</v>
      </c>
      <c r="T57" s="47">
        <v>0.25</v>
      </c>
      <c r="U57" s="206">
        <v>338926515</v>
      </c>
      <c r="V57" s="101"/>
      <c r="W57" s="191"/>
      <c r="X57" s="192"/>
      <c r="Y57" s="106"/>
      <c r="Z57" s="107"/>
      <c r="AA57" s="259"/>
      <c r="AB57" s="693"/>
      <c r="AC57" s="693"/>
      <c r="AD57" s="44"/>
      <c r="AE57" s="44"/>
      <c r="AF57" s="44"/>
      <c r="AH57" s="53"/>
      <c r="AI57" s="54"/>
      <c r="AJ57" s="54"/>
    </row>
    <row r="58" spans="1:36" s="45" customFormat="1" ht="66" customHeight="1" x14ac:dyDescent="0.25">
      <c r="A58" s="38"/>
      <c r="B58" s="646"/>
      <c r="C58" s="704"/>
      <c r="D58" s="599" t="s">
        <v>186</v>
      </c>
      <c r="E58" s="707"/>
      <c r="F58" s="599" t="s">
        <v>264</v>
      </c>
      <c r="G58" s="694" t="s">
        <v>202</v>
      </c>
      <c r="H58" s="599" t="s">
        <v>203</v>
      </c>
      <c r="I58" s="611">
        <v>10</v>
      </c>
      <c r="J58" s="599" t="s">
        <v>204</v>
      </c>
      <c r="K58" s="599" t="s">
        <v>205</v>
      </c>
      <c r="L58" s="611" t="s">
        <v>206</v>
      </c>
      <c r="M58" s="46" t="s">
        <v>207</v>
      </c>
      <c r="N58" s="47">
        <v>0.1</v>
      </c>
      <c r="O58" s="46" t="s">
        <v>207</v>
      </c>
      <c r="P58" s="47">
        <v>0.25</v>
      </c>
      <c r="Q58" s="46" t="s">
        <v>207</v>
      </c>
      <c r="R58" s="48">
        <v>0.25</v>
      </c>
      <c r="S58" s="46" t="s">
        <v>207</v>
      </c>
      <c r="T58" s="47">
        <v>0.4</v>
      </c>
      <c r="U58" s="696">
        <v>287335314</v>
      </c>
      <c r="V58" s="101"/>
      <c r="W58" s="68"/>
      <c r="X58" s="103"/>
      <c r="Y58" s="621"/>
      <c r="Z58" s="623"/>
      <c r="AA58" s="108"/>
      <c r="AB58" s="700"/>
      <c r="AC58" s="700"/>
      <c r="AD58" s="44"/>
      <c r="AE58" s="44"/>
      <c r="AF58" s="44"/>
      <c r="AH58" s="53"/>
      <c r="AI58" s="54"/>
      <c r="AJ58" s="54"/>
    </row>
    <row r="59" spans="1:36" s="45" customFormat="1" ht="86.1" customHeight="1" x14ac:dyDescent="0.25">
      <c r="A59" s="38"/>
      <c r="B59" s="646"/>
      <c r="C59" s="704"/>
      <c r="D59" s="652"/>
      <c r="E59" s="707"/>
      <c r="F59" s="652"/>
      <c r="G59" s="695"/>
      <c r="H59" s="654"/>
      <c r="I59" s="628"/>
      <c r="J59" s="652"/>
      <c r="K59" s="652"/>
      <c r="L59" s="628"/>
      <c r="M59" s="46" t="s">
        <v>208</v>
      </c>
      <c r="N59" s="47">
        <v>0.25</v>
      </c>
      <c r="O59" s="46" t="s">
        <v>208</v>
      </c>
      <c r="P59" s="47">
        <v>0.25</v>
      </c>
      <c r="Q59" s="46" t="s">
        <v>208</v>
      </c>
      <c r="R59" s="48">
        <v>0.25</v>
      </c>
      <c r="S59" s="46" t="s">
        <v>208</v>
      </c>
      <c r="T59" s="47">
        <v>0.25</v>
      </c>
      <c r="U59" s="697"/>
      <c r="V59" s="101"/>
      <c r="W59" s="68"/>
      <c r="X59" s="103"/>
      <c r="Y59" s="698"/>
      <c r="Z59" s="699"/>
      <c r="AA59" s="702"/>
      <c r="AB59" s="692"/>
      <c r="AC59" s="692"/>
      <c r="AD59" s="44"/>
      <c r="AE59" s="44"/>
      <c r="AF59" s="44"/>
      <c r="AH59" s="53"/>
      <c r="AI59" s="54"/>
      <c r="AJ59" s="54"/>
    </row>
    <row r="60" spans="1:36" s="45" customFormat="1" ht="140.25" customHeight="1" x14ac:dyDescent="0.25">
      <c r="A60" s="38"/>
      <c r="B60" s="646"/>
      <c r="C60" s="704"/>
      <c r="D60" s="654"/>
      <c r="E60" s="707"/>
      <c r="F60" s="654"/>
      <c r="G60" s="265" t="s">
        <v>209</v>
      </c>
      <c r="H60" s="266" t="s">
        <v>210</v>
      </c>
      <c r="I60" s="653"/>
      <c r="J60" s="654"/>
      <c r="K60" s="654"/>
      <c r="L60" s="653"/>
      <c r="M60" s="46" t="s">
        <v>211</v>
      </c>
      <c r="N60" s="47">
        <v>0.2</v>
      </c>
      <c r="O60" s="46" t="s">
        <v>211</v>
      </c>
      <c r="P60" s="47">
        <v>0.4</v>
      </c>
      <c r="Q60" s="46" t="s">
        <v>211</v>
      </c>
      <c r="R60" s="48">
        <v>0.2</v>
      </c>
      <c r="S60" s="46" t="s">
        <v>211</v>
      </c>
      <c r="T60" s="47">
        <v>0.2</v>
      </c>
      <c r="U60" s="206">
        <v>450182860</v>
      </c>
      <c r="V60" s="101"/>
      <c r="W60" s="191"/>
      <c r="X60" s="192"/>
      <c r="Y60" s="622"/>
      <c r="Z60" s="624"/>
      <c r="AA60" s="626"/>
      <c r="AB60" s="692"/>
      <c r="AC60" s="692"/>
      <c r="AD60" s="44"/>
      <c r="AE60" s="44"/>
      <c r="AF60" s="44"/>
      <c r="AH60" s="53"/>
      <c r="AI60" s="54"/>
      <c r="AJ60" s="54"/>
    </row>
    <row r="61" spans="1:36" s="45" customFormat="1" ht="93.6" customHeight="1" x14ac:dyDescent="0.25">
      <c r="A61" s="38"/>
      <c r="B61" s="646"/>
      <c r="C61" s="704"/>
      <c r="D61" s="599" t="s">
        <v>186</v>
      </c>
      <c r="E61" s="707"/>
      <c r="F61" s="599" t="s">
        <v>265</v>
      </c>
      <c r="G61" s="265" t="s">
        <v>212</v>
      </c>
      <c r="H61" s="86" t="s">
        <v>213</v>
      </c>
      <c r="I61" s="611">
        <v>1</v>
      </c>
      <c r="J61" s="599" t="s">
        <v>214</v>
      </c>
      <c r="K61" s="599" t="s">
        <v>215</v>
      </c>
      <c r="L61" s="611" t="s">
        <v>216</v>
      </c>
      <c r="M61" s="46" t="s">
        <v>112</v>
      </c>
      <c r="N61" s="47">
        <v>0.25</v>
      </c>
      <c r="O61" s="46" t="s">
        <v>112</v>
      </c>
      <c r="P61" s="47">
        <v>0.25</v>
      </c>
      <c r="Q61" s="46" t="s">
        <v>112</v>
      </c>
      <c r="R61" s="48">
        <v>0.25</v>
      </c>
      <c r="S61" s="46" t="s">
        <v>112</v>
      </c>
      <c r="T61" s="47">
        <v>0.25</v>
      </c>
      <c r="U61" s="206">
        <v>57900000</v>
      </c>
      <c r="V61" s="101"/>
      <c r="W61" s="191"/>
      <c r="X61" s="192"/>
      <c r="Y61" s="603"/>
      <c r="Z61" s="605"/>
      <c r="AA61" s="607"/>
      <c r="AB61" s="692"/>
      <c r="AC61" s="692"/>
      <c r="AD61" s="44"/>
      <c r="AE61" s="44"/>
      <c r="AF61" s="44"/>
      <c r="AH61" s="53"/>
      <c r="AI61" s="54"/>
      <c r="AJ61" s="54"/>
    </row>
    <row r="62" spans="1:36" s="45" customFormat="1" ht="140.1" customHeight="1" thickBot="1" x14ac:dyDescent="0.3">
      <c r="A62" s="38"/>
      <c r="B62" s="647"/>
      <c r="C62" s="705"/>
      <c r="D62" s="600"/>
      <c r="E62" s="708"/>
      <c r="F62" s="600"/>
      <c r="G62" s="109" t="s">
        <v>217</v>
      </c>
      <c r="H62" s="110" t="s">
        <v>218</v>
      </c>
      <c r="I62" s="612"/>
      <c r="J62" s="600"/>
      <c r="K62" s="600"/>
      <c r="L62" s="612"/>
      <c r="M62" s="63" t="s">
        <v>219</v>
      </c>
      <c r="N62" s="64">
        <v>0.25</v>
      </c>
      <c r="O62" s="63" t="s">
        <v>219</v>
      </c>
      <c r="P62" s="64">
        <v>0.25</v>
      </c>
      <c r="Q62" s="63" t="s">
        <v>219</v>
      </c>
      <c r="R62" s="65">
        <v>0.25</v>
      </c>
      <c r="S62" s="63" t="s">
        <v>219</v>
      </c>
      <c r="T62" s="64">
        <v>0.25</v>
      </c>
      <c r="U62" s="206">
        <v>281625069</v>
      </c>
      <c r="V62" s="111"/>
      <c r="W62" s="193"/>
      <c r="X62" s="194"/>
      <c r="Y62" s="604"/>
      <c r="Z62" s="606"/>
      <c r="AA62" s="608"/>
      <c r="AB62" s="701"/>
      <c r="AC62" s="701"/>
      <c r="AD62" s="44"/>
      <c r="AE62" s="44"/>
      <c r="AF62" s="44"/>
      <c r="AH62" s="53"/>
      <c r="AI62" s="54"/>
      <c r="AJ62" s="54"/>
    </row>
    <row r="63" spans="1:36" ht="56.25" customHeight="1" thickBot="1" x14ac:dyDescent="0.25">
      <c r="B63" s="207" t="s">
        <v>220</v>
      </c>
      <c r="C63" s="116"/>
      <c r="D63" s="112"/>
      <c r="E63" s="112"/>
      <c r="F63" s="112"/>
      <c r="G63" s="113"/>
      <c r="H63" s="114"/>
      <c r="I63" s="112"/>
      <c r="J63" s="112"/>
      <c r="K63" s="112"/>
      <c r="L63" s="115"/>
      <c r="M63" s="116"/>
      <c r="N63" s="117"/>
      <c r="O63" s="116"/>
      <c r="P63" s="112"/>
      <c r="Q63" s="116"/>
      <c r="R63" s="117"/>
      <c r="S63" s="117"/>
      <c r="T63" s="117"/>
      <c r="U63" s="208">
        <f>U62+U61+U60+U58+U57+U56+U55+U54+U45+U42+U41+U39+U37+U36+U35+U32+U31+U29+U27+U25+U23+U21+U19+U12+U48</f>
        <v>11534355274</v>
      </c>
      <c r="V63" s="208">
        <f>V62+V61+V60+V58+V57+V56+V55+V54+V45+V42+V41+V39+V37+V36+V35+V32+V31+V29+V27+V25+V23+V21+V19+V12+V48</f>
        <v>11534355274</v>
      </c>
      <c r="W63" s="208">
        <f>W62+W61+W60+W58+W57+W56+W55+W54+W45+W42+W41+W39+W37+W36+W35+W32+W31+W29+W27+W25+W23+W21+W19+W12</f>
        <v>0</v>
      </c>
      <c r="X63" s="208">
        <f>X62+X61+X60+X58+X57+X56+X55+X54+X45+X42+X41+X39+X37+X36+X35+X32+X31+X29+X27+X25+X23+X21+X19+X12</f>
        <v>0</v>
      </c>
      <c r="Y63" s="118"/>
      <c r="Z63" s="118"/>
      <c r="AA63" s="118"/>
      <c r="AB63" s="119"/>
      <c r="AC63" s="120"/>
      <c r="AH63" s="53"/>
      <c r="AI63" s="54"/>
      <c r="AJ63" s="54"/>
    </row>
    <row r="64" spans="1:36" ht="40.5" customHeight="1" x14ac:dyDescent="0.2">
      <c r="B64" s="121" t="s">
        <v>221</v>
      </c>
      <c r="C64" s="682" t="s">
        <v>222</v>
      </c>
      <c r="D64" s="683"/>
      <c r="E64" s="683"/>
      <c r="F64" s="683"/>
      <c r="G64" s="683"/>
      <c r="H64" s="683"/>
      <c r="I64" s="683"/>
      <c r="J64" s="683"/>
      <c r="K64" s="683"/>
      <c r="L64" s="683"/>
      <c r="M64" s="683"/>
      <c r="N64" s="683"/>
      <c r="O64" s="683"/>
      <c r="P64" s="683"/>
      <c r="Q64" s="683"/>
      <c r="R64" s="683"/>
      <c r="S64" s="683"/>
      <c r="T64" s="683"/>
      <c r="U64" s="683"/>
      <c r="V64" s="683"/>
      <c r="W64" s="683"/>
      <c r="X64" s="684"/>
      <c r="Y64" s="20" t="s">
        <v>66</v>
      </c>
      <c r="Z64" s="21">
        <v>2021</v>
      </c>
      <c r="AA64" s="22"/>
      <c r="AB64" s="23" t="s">
        <v>223</v>
      </c>
      <c r="AC64" s="24">
        <v>1153121519</v>
      </c>
      <c r="AD64" s="13"/>
      <c r="AE64" s="13"/>
      <c r="AF64" s="13"/>
    </row>
    <row r="65" spans="1:36" ht="37.5" customHeight="1" thickBot="1" x14ac:dyDescent="0.25">
      <c r="B65" s="122" t="s">
        <v>68</v>
      </c>
      <c r="C65" s="685" t="s">
        <v>224</v>
      </c>
      <c r="D65" s="686"/>
      <c r="E65" s="686"/>
      <c r="F65" s="686"/>
      <c r="G65" s="686"/>
      <c r="H65" s="686"/>
      <c r="I65" s="686"/>
      <c r="J65" s="686"/>
      <c r="K65" s="686"/>
      <c r="L65" s="686"/>
      <c r="M65" s="686"/>
      <c r="N65" s="686"/>
      <c r="O65" s="686"/>
      <c r="P65" s="686"/>
      <c r="Q65" s="686"/>
      <c r="R65" s="686"/>
      <c r="S65" s="686"/>
      <c r="T65" s="686"/>
      <c r="U65" s="686"/>
      <c r="V65" s="686"/>
      <c r="W65" s="686"/>
      <c r="X65" s="687"/>
      <c r="Y65" s="26" t="s">
        <v>70</v>
      </c>
      <c r="Z65" s="27"/>
      <c r="AA65" s="28"/>
      <c r="AB65" s="29"/>
      <c r="AC65" s="30"/>
      <c r="AD65" s="13"/>
      <c r="AE65" s="13"/>
      <c r="AF65" s="13"/>
    </row>
    <row r="66" spans="1:36" ht="67.5" customHeight="1" thickBot="1" x14ac:dyDescent="0.25">
      <c r="B66" s="256"/>
      <c r="C66" s="688" t="s">
        <v>71</v>
      </c>
      <c r="D66" s="689"/>
      <c r="E66" s="689"/>
      <c r="F66" s="690"/>
      <c r="G66" s="31"/>
      <c r="H66" s="688" t="s">
        <v>72</v>
      </c>
      <c r="I66" s="689"/>
      <c r="J66" s="689"/>
      <c r="K66" s="689"/>
      <c r="L66" s="690"/>
      <c r="M66" s="688" t="s">
        <v>73</v>
      </c>
      <c r="N66" s="689"/>
      <c r="O66" s="689"/>
      <c r="P66" s="689"/>
      <c r="Q66" s="689"/>
      <c r="R66" s="689"/>
      <c r="S66" s="689"/>
      <c r="T66" s="690"/>
      <c r="U66" s="688" t="s">
        <v>74</v>
      </c>
      <c r="V66" s="690"/>
      <c r="W66" s="677" t="s">
        <v>75</v>
      </c>
      <c r="X66" s="678"/>
      <c r="Y66" s="676" t="s">
        <v>76</v>
      </c>
      <c r="Z66" s="677"/>
      <c r="AA66" s="678"/>
      <c r="AB66" s="32" t="s">
        <v>77</v>
      </c>
      <c r="AC66" s="679" t="s">
        <v>78</v>
      </c>
      <c r="AH66" s="53"/>
      <c r="AI66" s="54"/>
      <c r="AJ66" s="54"/>
    </row>
    <row r="67" spans="1:36" ht="48" customHeight="1" x14ac:dyDescent="0.2">
      <c r="B67" s="667" t="s">
        <v>79</v>
      </c>
      <c r="C67" s="657" t="s">
        <v>80</v>
      </c>
      <c r="D67" s="663" t="s">
        <v>81</v>
      </c>
      <c r="E67" s="663" t="s">
        <v>82</v>
      </c>
      <c r="F67" s="663" t="s">
        <v>83</v>
      </c>
      <c r="G67" s="663" t="s">
        <v>84</v>
      </c>
      <c r="H67" s="659" t="s">
        <v>85</v>
      </c>
      <c r="I67" s="659" t="s">
        <v>33</v>
      </c>
      <c r="J67" s="663" t="s">
        <v>86</v>
      </c>
      <c r="K67" s="655" t="s">
        <v>87</v>
      </c>
      <c r="L67" s="665" t="s">
        <v>88</v>
      </c>
      <c r="M67" s="657" t="s">
        <v>267</v>
      </c>
      <c r="N67" s="655" t="s">
        <v>89</v>
      </c>
      <c r="O67" s="657" t="s">
        <v>268</v>
      </c>
      <c r="P67" s="655" t="s">
        <v>90</v>
      </c>
      <c r="Q67" s="657" t="s">
        <v>269</v>
      </c>
      <c r="R67" s="655" t="s">
        <v>91</v>
      </c>
      <c r="S67" s="657" t="s">
        <v>270</v>
      </c>
      <c r="T67" s="655" t="s">
        <v>92</v>
      </c>
      <c r="U67" s="635" t="s">
        <v>93</v>
      </c>
      <c r="V67" s="636"/>
      <c r="W67" s="637" t="s">
        <v>94</v>
      </c>
      <c r="X67" s="638"/>
      <c r="Y67" s="639" t="s">
        <v>95</v>
      </c>
      <c r="Z67" s="641" t="s">
        <v>96</v>
      </c>
      <c r="AA67" s="643" t="s">
        <v>97</v>
      </c>
      <c r="AB67" s="631" t="s">
        <v>98</v>
      </c>
      <c r="AC67" s="680"/>
      <c r="AH67" s="53"/>
      <c r="AI67" s="54"/>
      <c r="AJ67" s="54"/>
    </row>
    <row r="68" spans="1:36" ht="60" customHeight="1" thickBot="1" x14ac:dyDescent="0.25">
      <c r="B68" s="668"/>
      <c r="C68" s="658"/>
      <c r="D68" s="664"/>
      <c r="E68" s="664"/>
      <c r="F68" s="664"/>
      <c r="G68" s="664"/>
      <c r="H68" s="660"/>
      <c r="I68" s="660"/>
      <c r="J68" s="664"/>
      <c r="K68" s="656"/>
      <c r="L68" s="666"/>
      <c r="M68" s="658"/>
      <c r="N68" s="656"/>
      <c r="O68" s="658"/>
      <c r="P68" s="656"/>
      <c r="Q68" s="658"/>
      <c r="R68" s="656"/>
      <c r="S68" s="658"/>
      <c r="T68" s="656"/>
      <c r="U68" s="34" t="s">
        <v>99</v>
      </c>
      <c r="V68" s="35" t="s">
        <v>100</v>
      </c>
      <c r="W68" s="36" t="s">
        <v>101</v>
      </c>
      <c r="X68" s="37" t="s">
        <v>102</v>
      </c>
      <c r="Y68" s="640"/>
      <c r="Z68" s="642"/>
      <c r="AA68" s="644"/>
      <c r="AB68" s="632"/>
      <c r="AC68" s="681"/>
      <c r="AH68" s="53"/>
      <c r="AI68" s="54"/>
      <c r="AJ68" s="54"/>
    </row>
    <row r="69" spans="1:36" ht="97.5" customHeight="1" x14ac:dyDescent="0.2">
      <c r="B69" s="645" t="s">
        <v>225</v>
      </c>
      <c r="C69" s="648" t="s">
        <v>0</v>
      </c>
      <c r="D69" s="651" t="s">
        <v>226</v>
      </c>
      <c r="E69" s="627" t="s">
        <v>227</v>
      </c>
      <c r="F69" s="651" t="s">
        <v>266</v>
      </c>
      <c r="G69" s="66" t="s">
        <v>107</v>
      </c>
      <c r="H69" s="123" t="s">
        <v>228</v>
      </c>
      <c r="I69" s="627">
        <v>1</v>
      </c>
      <c r="J69" s="651" t="s">
        <v>229</v>
      </c>
      <c r="K69" s="651" t="s">
        <v>230</v>
      </c>
      <c r="L69" s="627" t="s">
        <v>231</v>
      </c>
      <c r="M69" s="617" t="s">
        <v>232</v>
      </c>
      <c r="N69" s="661">
        <v>0.3</v>
      </c>
      <c r="O69" s="617" t="s">
        <v>232</v>
      </c>
      <c r="P69" s="661">
        <v>0.35</v>
      </c>
      <c r="Q69" s="617" t="s">
        <v>232</v>
      </c>
      <c r="R69" s="615">
        <v>0.2</v>
      </c>
      <c r="S69" s="617" t="s">
        <v>232</v>
      </c>
      <c r="T69" s="661">
        <v>0.2</v>
      </c>
      <c r="U69" s="124">
        <v>141691172</v>
      </c>
      <c r="V69" s="671">
        <f>SUM(U69:U72)</f>
        <v>584197922</v>
      </c>
      <c r="W69" s="195"/>
      <c r="X69" s="195"/>
      <c r="Y69" s="623"/>
      <c r="Z69" s="623"/>
      <c r="AA69" s="625"/>
      <c r="AB69" s="609"/>
      <c r="AC69" s="609"/>
      <c r="AD69" s="13"/>
      <c r="AE69" s="13"/>
      <c r="AF69" s="13"/>
      <c r="AH69" s="53"/>
      <c r="AI69" s="54"/>
      <c r="AJ69" s="54"/>
    </row>
    <row r="70" spans="1:36" ht="97.5" customHeight="1" x14ac:dyDescent="0.2">
      <c r="B70" s="646"/>
      <c r="C70" s="649"/>
      <c r="D70" s="652"/>
      <c r="E70" s="628"/>
      <c r="F70" s="652"/>
      <c r="G70" s="265" t="s">
        <v>119</v>
      </c>
      <c r="H70" s="125" t="s">
        <v>233</v>
      </c>
      <c r="I70" s="653"/>
      <c r="J70" s="654"/>
      <c r="K70" s="654"/>
      <c r="L70" s="628"/>
      <c r="M70" s="618"/>
      <c r="N70" s="662"/>
      <c r="O70" s="618"/>
      <c r="P70" s="662"/>
      <c r="Q70" s="618"/>
      <c r="R70" s="616"/>
      <c r="S70" s="618"/>
      <c r="T70" s="662"/>
      <c r="U70" s="124">
        <v>142234318</v>
      </c>
      <c r="V70" s="672"/>
      <c r="W70" s="196"/>
      <c r="X70" s="196"/>
      <c r="Y70" s="624"/>
      <c r="Z70" s="624"/>
      <c r="AA70" s="626"/>
      <c r="AB70" s="610"/>
      <c r="AC70" s="610"/>
      <c r="AD70" s="13"/>
      <c r="AE70" s="13"/>
      <c r="AF70" s="13"/>
      <c r="AH70" s="53"/>
      <c r="AI70" s="54"/>
      <c r="AJ70" s="54"/>
    </row>
    <row r="71" spans="1:36" ht="97.5" customHeight="1" x14ac:dyDescent="0.2">
      <c r="B71" s="646"/>
      <c r="C71" s="649"/>
      <c r="D71" s="652"/>
      <c r="E71" s="628"/>
      <c r="F71" s="652"/>
      <c r="G71" s="265" t="s">
        <v>141</v>
      </c>
      <c r="H71" s="125" t="s">
        <v>234</v>
      </c>
      <c r="I71" s="611">
        <v>2</v>
      </c>
      <c r="J71" s="599" t="s">
        <v>235</v>
      </c>
      <c r="K71" s="599" t="s">
        <v>230</v>
      </c>
      <c r="L71" s="628"/>
      <c r="M71" s="669" t="s">
        <v>236</v>
      </c>
      <c r="N71" s="613">
        <v>0.3</v>
      </c>
      <c r="O71" s="669" t="s">
        <v>236</v>
      </c>
      <c r="P71" s="613">
        <v>0.35</v>
      </c>
      <c r="Q71" s="669" t="s">
        <v>236</v>
      </c>
      <c r="R71" s="597">
        <v>0.2</v>
      </c>
      <c r="S71" s="669" t="s">
        <v>236</v>
      </c>
      <c r="T71" s="613">
        <v>0.2</v>
      </c>
      <c r="U71" s="264">
        <v>142383278</v>
      </c>
      <c r="V71" s="672"/>
      <c r="W71" s="196"/>
      <c r="X71" s="196"/>
      <c r="Y71" s="674"/>
      <c r="Z71" s="605"/>
      <c r="AA71" s="607"/>
      <c r="AB71" s="629"/>
      <c r="AC71" s="629"/>
      <c r="AD71" s="13"/>
      <c r="AE71" s="13"/>
      <c r="AF71" s="13"/>
      <c r="AH71" s="53"/>
      <c r="AI71" s="54"/>
      <c r="AJ71" s="54"/>
    </row>
    <row r="72" spans="1:36" ht="97.5" customHeight="1" thickBot="1" x14ac:dyDescent="0.25">
      <c r="B72" s="647"/>
      <c r="C72" s="650"/>
      <c r="D72" s="600"/>
      <c r="E72" s="612"/>
      <c r="F72" s="600"/>
      <c r="G72" s="109" t="s">
        <v>147</v>
      </c>
      <c r="H72" s="126" t="s">
        <v>237</v>
      </c>
      <c r="I72" s="612"/>
      <c r="J72" s="600"/>
      <c r="K72" s="600"/>
      <c r="L72" s="612"/>
      <c r="M72" s="670"/>
      <c r="N72" s="614"/>
      <c r="O72" s="670"/>
      <c r="P72" s="614"/>
      <c r="Q72" s="670"/>
      <c r="R72" s="598"/>
      <c r="S72" s="670"/>
      <c r="T72" s="614"/>
      <c r="U72" s="264">
        <v>157889154</v>
      </c>
      <c r="V72" s="673"/>
      <c r="W72" s="196"/>
      <c r="X72" s="196"/>
      <c r="Y72" s="675"/>
      <c r="Z72" s="606"/>
      <c r="AA72" s="608"/>
      <c r="AB72" s="630"/>
      <c r="AC72" s="630"/>
      <c r="AD72" s="13"/>
      <c r="AE72" s="13"/>
      <c r="AF72" s="13"/>
      <c r="AH72" s="53"/>
      <c r="AI72" s="54"/>
      <c r="AJ72" s="54"/>
    </row>
    <row r="73" spans="1:36" ht="64.5" customHeight="1" x14ac:dyDescent="0.2">
      <c r="B73" s="667" t="s">
        <v>150</v>
      </c>
      <c r="C73" s="657" t="s">
        <v>80</v>
      </c>
      <c r="D73" s="663" t="s">
        <v>81</v>
      </c>
      <c r="E73" s="663" t="s">
        <v>82</v>
      </c>
      <c r="F73" s="663" t="s">
        <v>83</v>
      </c>
      <c r="G73" s="663" t="s">
        <v>84</v>
      </c>
      <c r="H73" s="659" t="s">
        <v>85</v>
      </c>
      <c r="I73" s="659" t="s">
        <v>33</v>
      </c>
      <c r="J73" s="663" t="s">
        <v>86</v>
      </c>
      <c r="K73" s="655" t="s">
        <v>87</v>
      </c>
      <c r="L73" s="665" t="s">
        <v>88</v>
      </c>
      <c r="M73" s="657" t="s">
        <v>267</v>
      </c>
      <c r="N73" s="655" t="s">
        <v>89</v>
      </c>
      <c r="O73" s="657" t="s">
        <v>268</v>
      </c>
      <c r="P73" s="655" t="s">
        <v>90</v>
      </c>
      <c r="Q73" s="657" t="s">
        <v>269</v>
      </c>
      <c r="R73" s="655" t="s">
        <v>91</v>
      </c>
      <c r="S73" s="657" t="s">
        <v>270</v>
      </c>
      <c r="T73" s="655" t="s">
        <v>92</v>
      </c>
      <c r="U73" s="635" t="s">
        <v>93</v>
      </c>
      <c r="V73" s="636"/>
      <c r="W73" s="637" t="s">
        <v>94</v>
      </c>
      <c r="X73" s="638"/>
      <c r="Y73" s="639" t="s">
        <v>95</v>
      </c>
      <c r="Z73" s="641" t="s">
        <v>96</v>
      </c>
      <c r="AA73" s="643" t="s">
        <v>97</v>
      </c>
      <c r="AB73" s="631" t="s">
        <v>98</v>
      </c>
      <c r="AC73" s="633" t="s">
        <v>78</v>
      </c>
      <c r="AD73" s="13"/>
      <c r="AE73" s="13"/>
      <c r="AF73" s="13"/>
      <c r="AH73" s="53"/>
      <c r="AI73" s="54"/>
      <c r="AJ73" s="54"/>
    </row>
    <row r="74" spans="1:36" ht="70.5" customHeight="1" thickBot="1" x14ac:dyDescent="0.25">
      <c r="B74" s="668"/>
      <c r="C74" s="658"/>
      <c r="D74" s="664"/>
      <c r="E74" s="664"/>
      <c r="F74" s="664"/>
      <c r="G74" s="664"/>
      <c r="H74" s="660"/>
      <c r="I74" s="660"/>
      <c r="J74" s="664"/>
      <c r="K74" s="656"/>
      <c r="L74" s="666"/>
      <c r="M74" s="658"/>
      <c r="N74" s="656"/>
      <c r="O74" s="658"/>
      <c r="P74" s="656"/>
      <c r="Q74" s="658"/>
      <c r="R74" s="656"/>
      <c r="S74" s="658"/>
      <c r="T74" s="656"/>
      <c r="U74" s="34" t="s">
        <v>99</v>
      </c>
      <c r="V74" s="35" t="s">
        <v>100</v>
      </c>
      <c r="W74" s="36" t="s">
        <v>101</v>
      </c>
      <c r="X74" s="37" t="s">
        <v>102</v>
      </c>
      <c r="Y74" s="640"/>
      <c r="Z74" s="642"/>
      <c r="AA74" s="644"/>
      <c r="AB74" s="632"/>
      <c r="AC74" s="634"/>
      <c r="AD74" s="13"/>
      <c r="AE74" s="13"/>
      <c r="AF74" s="13"/>
      <c r="AH74" s="53"/>
      <c r="AI74" s="54"/>
      <c r="AJ74" s="54"/>
    </row>
    <row r="75" spans="1:36" ht="117" customHeight="1" x14ac:dyDescent="0.2">
      <c r="B75" s="645" t="s">
        <v>238</v>
      </c>
      <c r="C75" s="648" t="s">
        <v>0</v>
      </c>
      <c r="D75" s="651" t="s">
        <v>226</v>
      </c>
      <c r="E75" s="627" t="s">
        <v>227</v>
      </c>
      <c r="F75" s="651" t="s">
        <v>266</v>
      </c>
      <c r="G75" s="66" t="s">
        <v>155</v>
      </c>
      <c r="H75" s="127" t="s">
        <v>239</v>
      </c>
      <c r="I75" s="627">
        <v>1</v>
      </c>
      <c r="J75" s="651" t="s">
        <v>240</v>
      </c>
      <c r="K75" s="651" t="s">
        <v>230</v>
      </c>
      <c r="L75" s="627" t="s">
        <v>241</v>
      </c>
      <c r="M75" s="651" t="s">
        <v>240</v>
      </c>
      <c r="N75" s="661">
        <v>0.25</v>
      </c>
      <c r="O75" s="651" t="s">
        <v>240</v>
      </c>
      <c r="P75" s="661">
        <v>0.35</v>
      </c>
      <c r="Q75" s="651" t="s">
        <v>240</v>
      </c>
      <c r="R75" s="615">
        <v>0.2</v>
      </c>
      <c r="S75" s="617" t="s">
        <v>242</v>
      </c>
      <c r="T75" s="619">
        <v>0.2</v>
      </c>
      <c r="U75" s="128">
        <v>141607600</v>
      </c>
      <c r="V75" s="129">
        <f>SUM(U75:U78)</f>
        <v>568923597</v>
      </c>
      <c r="W75" s="197"/>
      <c r="X75" s="198"/>
      <c r="Y75" s="621"/>
      <c r="Z75" s="623"/>
      <c r="AA75" s="625"/>
      <c r="AB75" s="609"/>
      <c r="AC75" s="609"/>
      <c r="AD75" s="13"/>
      <c r="AE75" s="13"/>
      <c r="AF75" s="13"/>
      <c r="AH75" s="53"/>
      <c r="AI75" s="54"/>
      <c r="AJ75" s="54"/>
    </row>
    <row r="76" spans="1:36" ht="102.75" customHeight="1" x14ac:dyDescent="0.2">
      <c r="B76" s="646"/>
      <c r="C76" s="649"/>
      <c r="D76" s="652"/>
      <c r="E76" s="628"/>
      <c r="F76" s="652"/>
      <c r="G76" s="265" t="s">
        <v>160</v>
      </c>
      <c r="H76" s="130" t="s">
        <v>243</v>
      </c>
      <c r="I76" s="653"/>
      <c r="J76" s="654"/>
      <c r="K76" s="654"/>
      <c r="L76" s="628"/>
      <c r="M76" s="654"/>
      <c r="N76" s="662"/>
      <c r="O76" s="654"/>
      <c r="P76" s="662"/>
      <c r="Q76" s="654"/>
      <c r="R76" s="616"/>
      <c r="S76" s="618"/>
      <c r="T76" s="620"/>
      <c r="U76" s="131">
        <v>140282911</v>
      </c>
      <c r="V76" s="132"/>
      <c r="W76" s="199"/>
      <c r="X76" s="200"/>
      <c r="Y76" s="622"/>
      <c r="Z76" s="624"/>
      <c r="AA76" s="626"/>
      <c r="AB76" s="610"/>
      <c r="AC76" s="610"/>
      <c r="AD76" s="13"/>
      <c r="AE76" s="13"/>
      <c r="AF76" s="13"/>
      <c r="AH76" s="53"/>
      <c r="AI76" s="54"/>
      <c r="AJ76" s="54"/>
    </row>
    <row r="77" spans="1:36" ht="101.25" customHeight="1" x14ac:dyDescent="0.2">
      <c r="B77" s="646"/>
      <c r="C77" s="649"/>
      <c r="D77" s="652"/>
      <c r="E77" s="628"/>
      <c r="F77" s="652"/>
      <c r="G77" s="265" t="s">
        <v>171</v>
      </c>
      <c r="H77" s="130" t="s">
        <v>244</v>
      </c>
      <c r="I77" s="611">
        <v>1</v>
      </c>
      <c r="J77" s="599" t="s">
        <v>245</v>
      </c>
      <c r="K77" s="599" t="s">
        <v>230</v>
      </c>
      <c r="L77" s="628"/>
      <c r="M77" s="599" t="s">
        <v>245</v>
      </c>
      <c r="N77" s="613">
        <v>0.3</v>
      </c>
      <c r="O77" s="599" t="s">
        <v>245</v>
      </c>
      <c r="P77" s="613">
        <v>0.35</v>
      </c>
      <c r="Q77" s="599" t="s">
        <v>245</v>
      </c>
      <c r="R77" s="597">
        <v>0.2</v>
      </c>
      <c r="S77" s="599" t="s">
        <v>245</v>
      </c>
      <c r="T77" s="601">
        <v>0.15</v>
      </c>
      <c r="U77" s="133">
        <v>144961517</v>
      </c>
      <c r="V77" s="132"/>
      <c r="W77" s="199"/>
      <c r="X77" s="200"/>
      <c r="Y77" s="603"/>
      <c r="Z77" s="605"/>
      <c r="AA77" s="607"/>
      <c r="AB77" s="629"/>
      <c r="AC77" s="629"/>
      <c r="AD77" s="13"/>
      <c r="AE77" s="13"/>
      <c r="AF77" s="13"/>
      <c r="AH77" s="53"/>
      <c r="AI77" s="54"/>
      <c r="AJ77" s="54"/>
    </row>
    <row r="78" spans="1:36" ht="195.75" customHeight="1" thickBot="1" x14ac:dyDescent="0.25">
      <c r="B78" s="647"/>
      <c r="C78" s="650"/>
      <c r="D78" s="600"/>
      <c r="E78" s="612"/>
      <c r="F78" s="600"/>
      <c r="G78" s="109" t="s">
        <v>176</v>
      </c>
      <c r="H78" s="134" t="s">
        <v>246</v>
      </c>
      <c r="I78" s="612"/>
      <c r="J78" s="600"/>
      <c r="K78" s="600"/>
      <c r="L78" s="612"/>
      <c r="M78" s="600"/>
      <c r="N78" s="614"/>
      <c r="O78" s="600"/>
      <c r="P78" s="614"/>
      <c r="Q78" s="600"/>
      <c r="R78" s="598"/>
      <c r="S78" s="600"/>
      <c r="T78" s="602"/>
      <c r="U78" s="135">
        <v>142071569</v>
      </c>
      <c r="V78" s="136"/>
      <c r="W78" s="201"/>
      <c r="X78" s="202"/>
      <c r="Y78" s="604"/>
      <c r="Z78" s="606"/>
      <c r="AA78" s="608"/>
      <c r="AB78" s="630"/>
      <c r="AC78" s="630"/>
      <c r="AD78" s="13"/>
      <c r="AE78" s="13"/>
      <c r="AF78" s="13"/>
      <c r="AH78" s="53"/>
      <c r="AI78" s="54"/>
      <c r="AJ78" s="54"/>
    </row>
    <row r="79" spans="1:36" ht="56.25" customHeight="1" thickBot="1" x14ac:dyDescent="0.25">
      <c r="A79" s="137"/>
      <c r="B79" s="207" t="s">
        <v>247</v>
      </c>
      <c r="C79" s="116"/>
      <c r="D79" s="138"/>
      <c r="E79" s="112"/>
      <c r="F79" s="112"/>
      <c r="G79" s="113"/>
      <c r="H79" s="139"/>
      <c r="I79" s="112"/>
      <c r="J79" s="112"/>
      <c r="K79" s="112"/>
      <c r="L79" s="115"/>
      <c r="M79" s="140"/>
      <c r="N79" s="141"/>
      <c r="O79" s="142"/>
      <c r="P79" s="143"/>
      <c r="Q79" s="142"/>
      <c r="R79" s="141"/>
      <c r="S79" s="141"/>
      <c r="T79" s="141"/>
      <c r="U79" s="208">
        <f t="shared" ref="U79:X79" si="0">SUM(U69:U78)</f>
        <v>1153121519</v>
      </c>
      <c r="V79" s="253">
        <f t="shared" si="0"/>
        <v>1153121519</v>
      </c>
      <c r="W79" s="209">
        <f t="shared" si="0"/>
        <v>0</v>
      </c>
      <c r="X79" s="210">
        <f t="shared" si="0"/>
        <v>0</v>
      </c>
      <c r="Y79" s="120"/>
      <c r="Z79" s="120"/>
      <c r="AA79" s="120"/>
      <c r="AB79" s="120"/>
      <c r="AC79" s="120"/>
      <c r="AD79" s="13"/>
      <c r="AE79" s="13"/>
      <c r="AF79" s="13"/>
      <c r="AH79" s="53"/>
      <c r="AI79" s="54"/>
      <c r="AJ79" s="54"/>
    </row>
    <row r="80" spans="1:36" ht="51" customHeight="1" x14ac:dyDescent="0.2">
      <c r="B80" s="596" t="s">
        <v>323</v>
      </c>
      <c r="C80" s="596"/>
      <c r="D80" s="596"/>
      <c r="E80" s="596"/>
      <c r="F80" s="596"/>
      <c r="G80" s="596"/>
      <c r="H80" s="596"/>
      <c r="I80" s="596"/>
      <c r="J80" s="596"/>
      <c r="K80" s="596"/>
      <c r="L80" s="596"/>
      <c r="M80" s="596"/>
      <c r="N80" s="596"/>
      <c r="O80" s="596"/>
      <c r="P80" s="596"/>
      <c r="Q80" s="596"/>
      <c r="R80" s="596"/>
      <c r="S80" s="596"/>
      <c r="T80" s="596"/>
      <c r="U80" s="596"/>
      <c r="V80" s="596"/>
      <c r="W80" s="596"/>
      <c r="X80" s="596"/>
      <c r="Y80" s="596"/>
      <c r="Z80" s="596"/>
      <c r="AA80" s="596"/>
      <c r="AB80" s="596"/>
      <c r="AC80" s="596"/>
      <c r="AD80" s="13"/>
      <c r="AE80" s="13"/>
      <c r="AF80" s="13"/>
    </row>
    <row r="81" spans="21:21" x14ac:dyDescent="0.2">
      <c r="U81" s="13"/>
    </row>
  </sheetData>
  <autoFilter ref="C10:AC80" xr:uid="{00000000-0009-0000-0000-000004000000}">
    <filterColumn colId="20" showButton="0"/>
  </autoFilter>
  <mergeCells count="389">
    <mergeCell ref="C8:X8"/>
    <mergeCell ref="C9:F9"/>
    <mergeCell ref="H9:L9"/>
    <mergeCell ref="M9:T9"/>
    <mergeCell ref="U9:V9"/>
    <mergeCell ref="W9:X9"/>
    <mergeCell ref="C4:X4"/>
    <mergeCell ref="Y4:AC4"/>
    <mergeCell ref="C5:X5"/>
    <mergeCell ref="Y5:AC5"/>
    <mergeCell ref="C6:X6"/>
    <mergeCell ref="C7:X7"/>
    <mergeCell ref="Y9:AA9"/>
    <mergeCell ref="AC9:AC11"/>
    <mergeCell ref="Y10:Y11"/>
    <mergeCell ref="Z10:Z11"/>
    <mergeCell ref="AA10:AA11"/>
    <mergeCell ref="AB10:AB11"/>
    <mergeCell ref="B10:B11"/>
    <mergeCell ref="C10:C11"/>
    <mergeCell ref="D10:D11"/>
    <mergeCell ref="E10:E11"/>
    <mergeCell ref="F10:F11"/>
    <mergeCell ref="G10:G11"/>
    <mergeCell ref="H10:H11"/>
    <mergeCell ref="I10:I11"/>
    <mergeCell ref="W10:X10"/>
    <mergeCell ref="T10:T11"/>
    <mergeCell ref="U10:V10"/>
    <mergeCell ref="C12:C30"/>
    <mergeCell ref="D12:D30"/>
    <mergeCell ref="E12:E30"/>
    <mergeCell ref="F12:F30"/>
    <mergeCell ref="P10:P11"/>
    <mergeCell ref="Q10:Q11"/>
    <mergeCell ref="R10:R11"/>
    <mergeCell ref="S10:S11"/>
    <mergeCell ref="J10:J11"/>
    <mergeCell ref="K10:K11"/>
    <mergeCell ref="L10:L11"/>
    <mergeCell ref="M10:M11"/>
    <mergeCell ref="N10:N11"/>
    <mergeCell ref="O10:O11"/>
    <mergeCell ref="G29:G30"/>
    <mergeCell ref="H29:H30"/>
    <mergeCell ref="G27:G28"/>
    <mergeCell ref="H27:H28"/>
    <mergeCell ref="G25:G26"/>
    <mergeCell ref="H25:H26"/>
    <mergeCell ref="AC12:AC30"/>
    <mergeCell ref="AH12:AH18"/>
    <mergeCell ref="AI12:AI18"/>
    <mergeCell ref="AJ12:AJ18"/>
    <mergeCell ref="G19:G20"/>
    <mergeCell ref="H19:H20"/>
    <mergeCell ref="W19:W20"/>
    <mergeCell ref="X19:X20"/>
    <mergeCell ref="Y19:Y20"/>
    <mergeCell ref="Z19:Z20"/>
    <mergeCell ref="W12:W18"/>
    <mergeCell ref="X12:X18"/>
    <mergeCell ref="Y12:Y18"/>
    <mergeCell ref="Z12:Z18"/>
    <mergeCell ref="AA12:AA18"/>
    <mergeCell ref="AB12:AB30"/>
    <mergeCell ref="AA19:AA20"/>
    <mergeCell ref="AA27:AA28"/>
    <mergeCell ref="G12:G18"/>
    <mergeCell ref="H12:H18"/>
    <mergeCell ref="I12:I30"/>
    <mergeCell ref="J12:J30"/>
    <mergeCell ref="K12:K30"/>
    <mergeCell ref="L12:L30"/>
    <mergeCell ref="U21:U22"/>
    <mergeCell ref="Y21:Y22"/>
    <mergeCell ref="Z21:Z22"/>
    <mergeCell ref="AA21:AA22"/>
    <mergeCell ref="G23:G24"/>
    <mergeCell ref="H23:H24"/>
    <mergeCell ref="U23:U24"/>
    <mergeCell ref="Y23:Y24"/>
    <mergeCell ref="Z23:Z24"/>
    <mergeCell ref="AA23:AA24"/>
    <mergeCell ref="G21:G22"/>
    <mergeCell ref="H21:H22"/>
    <mergeCell ref="U29:U30"/>
    <mergeCell ref="Y29:Y30"/>
    <mergeCell ref="Z29:Z30"/>
    <mergeCell ref="AA29:AA30"/>
    <mergeCell ref="U25:U26"/>
    <mergeCell ref="W25:W26"/>
    <mergeCell ref="X25:X26"/>
    <mergeCell ref="Y25:Y26"/>
    <mergeCell ref="AA25:AA26"/>
    <mergeCell ref="U27:U28"/>
    <mergeCell ref="Y27:Y28"/>
    <mergeCell ref="Z27:Z28"/>
    <mergeCell ref="AB31:AB32"/>
    <mergeCell ref="AC31:AC32"/>
    <mergeCell ref="B33:B34"/>
    <mergeCell ref="C33:C34"/>
    <mergeCell ref="D33:D34"/>
    <mergeCell ref="E33:E34"/>
    <mergeCell ref="F33:F34"/>
    <mergeCell ref="G33:G34"/>
    <mergeCell ref="C31:C32"/>
    <mergeCell ref="D31:D32"/>
    <mergeCell ref="E31:E32"/>
    <mergeCell ref="F31:F32"/>
    <mergeCell ref="I31:I32"/>
    <mergeCell ref="J31:J32"/>
    <mergeCell ref="S33:S34"/>
    <mergeCell ref="H33:H34"/>
    <mergeCell ref="I33:I34"/>
    <mergeCell ref="J33:J34"/>
    <mergeCell ref="K33:K34"/>
    <mergeCell ref="L33:L34"/>
    <mergeCell ref="M33:M34"/>
    <mergeCell ref="K31:K32"/>
    <mergeCell ref="L31:L32"/>
    <mergeCell ref="B12:B32"/>
    <mergeCell ref="AB35:AB40"/>
    <mergeCell ref="AC35:AC40"/>
    <mergeCell ref="G37:G38"/>
    <mergeCell ref="H37:H38"/>
    <mergeCell ref="W37:W38"/>
    <mergeCell ref="X37:X38"/>
    <mergeCell ref="Y37:Y38"/>
    <mergeCell ref="Z37:Z38"/>
    <mergeCell ref="AB33:AB34"/>
    <mergeCell ref="AC33:AC34"/>
    <mergeCell ref="I35:I40"/>
    <mergeCell ref="J35:J40"/>
    <mergeCell ref="K35:K40"/>
    <mergeCell ref="T33:T34"/>
    <mergeCell ref="U33:V33"/>
    <mergeCell ref="W33:X33"/>
    <mergeCell ref="Y33:Y34"/>
    <mergeCell ref="Z33:Z34"/>
    <mergeCell ref="AA33:AA34"/>
    <mergeCell ref="N33:N34"/>
    <mergeCell ref="O33:O34"/>
    <mergeCell ref="P33:P34"/>
    <mergeCell ref="Q33:Q34"/>
    <mergeCell ref="R33:R34"/>
    <mergeCell ref="AA37:AA38"/>
    <mergeCell ref="G39:G40"/>
    <mergeCell ref="H39:H40"/>
    <mergeCell ref="U39:U40"/>
    <mergeCell ref="Y39:Y40"/>
    <mergeCell ref="Z39:Z40"/>
    <mergeCell ref="AA39:AA40"/>
    <mergeCell ref="L35:L40"/>
    <mergeCell ref="V35:V51"/>
    <mergeCell ref="X48:X51"/>
    <mergeCell ref="Y48:Y51"/>
    <mergeCell ref="K41:K51"/>
    <mergeCell ref="L41:L51"/>
    <mergeCell ref="U42:U44"/>
    <mergeCell ref="Y42:Y44"/>
    <mergeCell ref="Z42:Z44"/>
    <mergeCell ref="AA42:AA44"/>
    <mergeCell ref="Y45:Y47"/>
    <mergeCell ref="Z45:Z47"/>
    <mergeCell ref="AA45:AA47"/>
    <mergeCell ref="W48:W51"/>
    <mergeCell ref="Z48:Z51"/>
    <mergeCell ref="AA48:AA51"/>
    <mergeCell ref="C41:C51"/>
    <mergeCell ref="D41:D51"/>
    <mergeCell ref="E41:E51"/>
    <mergeCell ref="F41:F51"/>
    <mergeCell ref="I41:I51"/>
    <mergeCell ref="J41:J51"/>
    <mergeCell ref="G45:G47"/>
    <mergeCell ref="H45:H47"/>
    <mergeCell ref="U45:U47"/>
    <mergeCell ref="G48:G51"/>
    <mergeCell ref="H48:H51"/>
    <mergeCell ref="U48:U51"/>
    <mergeCell ref="AB48:AB51"/>
    <mergeCell ref="AC48:AC51"/>
    <mergeCell ref="B52:B53"/>
    <mergeCell ref="C52:C53"/>
    <mergeCell ref="D52:D53"/>
    <mergeCell ref="E52:E53"/>
    <mergeCell ref="F52:F53"/>
    <mergeCell ref="G52:G53"/>
    <mergeCell ref="B35:B51"/>
    <mergeCell ref="C35:C40"/>
    <mergeCell ref="D35:D40"/>
    <mergeCell ref="E35:E40"/>
    <mergeCell ref="F35:F40"/>
    <mergeCell ref="AB52:AB53"/>
    <mergeCell ref="AC52:AC53"/>
    <mergeCell ref="U52:V52"/>
    <mergeCell ref="W52:X52"/>
    <mergeCell ref="Y52:Y53"/>
    <mergeCell ref="AB41:AB47"/>
    <mergeCell ref="AC41:AC47"/>
    <mergeCell ref="G42:G44"/>
    <mergeCell ref="H42:H44"/>
    <mergeCell ref="Z52:Z53"/>
    <mergeCell ref="AA52:AA53"/>
    <mergeCell ref="B54:B62"/>
    <mergeCell ref="C54:C62"/>
    <mergeCell ref="D54:D57"/>
    <mergeCell ref="E54:E62"/>
    <mergeCell ref="F54:F57"/>
    <mergeCell ref="I54:I57"/>
    <mergeCell ref="J54:J57"/>
    <mergeCell ref="K54:K57"/>
    <mergeCell ref="T52:T53"/>
    <mergeCell ref="L54:L57"/>
    <mergeCell ref="J52:J53"/>
    <mergeCell ref="K52:K53"/>
    <mergeCell ref="L52:L53"/>
    <mergeCell ref="M52:M53"/>
    <mergeCell ref="N52:N53"/>
    <mergeCell ref="O52:O53"/>
    <mergeCell ref="P52:P53"/>
    <mergeCell ref="Q52:Q53"/>
    <mergeCell ref="R52:R53"/>
    <mergeCell ref="S52:S53"/>
    <mergeCell ref="H52:H53"/>
    <mergeCell ref="I52:I53"/>
    <mergeCell ref="AB54:AB57"/>
    <mergeCell ref="AC54:AC57"/>
    <mergeCell ref="D58:D60"/>
    <mergeCell ref="F58:F60"/>
    <mergeCell ref="G58:G59"/>
    <mergeCell ref="H58:H59"/>
    <mergeCell ref="I58:I60"/>
    <mergeCell ref="J58:J60"/>
    <mergeCell ref="K58:K60"/>
    <mergeCell ref="L58:L60"/>
    <mergeCell ref="U58:U59"/>
    <mergeCell ref="Y58:Y60"/>
    <mergeCell ref="Z58:Z60"/>
    <mergeCell ref="AB58:AB62"/>
    <mergeCell ref="AC58:AC62"/>
    <mergeCell ref="AA59:AA60"/>
    <mergeCell ref="Y61:Y62"/>
    <mergeCell ref="Z61:Z62"/>
    <mergeCell ref="AA61:AA62"/>
    <mergeCell ref="C64:X64"/>
    <mergeCell ref="C65:X65"/>
    <mergeCell ref="C66:F66"/>
    <mergeCell ref="H66:L66"/>
    <mergeCell ref="M66:T66"/>
    <mergeCell ref="U66:V66"/>
    <mergeCell ref="W66:X66"/>
    <mergeCell ref="D61:D62"/>
    <mergeCell ref="F61:F62"/>
    <mergeCell ref="I61:I62"/>
    <mergeCell ref="J61:J62"/>
    <mergeCell ref="K61:K62"/>
    <mergeCell ref="L61:L62"/>
    <mergeCell ref="AC66:AC68"/>
    <mergeCell ref="B67:B68"/>
    <mergeCell ref="C67:C68"/>
    <mergeCell ref="D67:D68"/>
    <mergeCell ref="E67:E68"/>
    <mergeCell ref="F67:F68"/>
    <mergeCell ref="G67:G68"/>
    <mergeCell ref="H67:H68"/>
    <mergeCell ref="I67:I68"/>
    <mergeCell ref="W67:X67"/>
    <mergeCell ref="Y67:Y68"/>
    <mergeCell ref="Z67:Z68"/>
    <mergeCell ref="AA67:AA68"/>
    <mergeCell ref="AB67:AB68"/>
    <mergeCell ref="T67:T68"/>
    <mergeCell ref="U67:V67"/>
    <mergeCell ref="P67:P68"/>
    <mergeCell ref="Q67:Q68"/>
    <mergeCell ref="R67:R68"/>
    <mergeCell ref="S67:S68"/>
    <mergeCell ref="J67:J68"/>
    <mergeCell ref="Y71:Y72"/>
    <mergeCell ref="Z71:Z72"/>
    <mergeCell ref="AA71:AA72"/>
    <mergeCell ref="AB71:AB72"/>
    <mergeCell ref="M71:M72"/>
    <mergeCell ref="M69:M70"/>
    <mergeCell ref="J71:J72"/>
    <mergeCell ref="K71:K72"/>
    <mergeCell ref="Y66:AA66"/>
    <mergeCell ref="R69:R70"/>
    <mergeCell ref="S69:S70"/>
    <mergeCell ref="N69:N70"/>
    <mergeCell ref="T69:T70"/>
    <mergeCell ref="T71:T72"/>
    <mergeCell ref="K67:K68"/>
    <mergeCell ref="L67:L68"/>
    <mergeCell ref="M67:M68"/>
    <mergeCell ref="N67:N68"/>
    <mergeCell ref="O67:O68"/>
    <mergeCell ref="L73:L74"/>
    <mergeCell ref="M73:M74"/>
    <mergeCell ref="B73:B74"/>
    <mergeCell ref="C73:C74"/>
    <mergeCell ref="D73:D74"/>
    <mergeCell ref="E73:E74"/>
    <mergeCell ref="F73:F74"/>
    <mergeCell ref="G73:G74"/>
    <mergeCell ref="AC71:AC72"/>
    <mergeCell ref="N71:N72"/>
    <mergeCell ref="O71:O72"/>
    <mergeCell ref="P71:P72"/>
    <mergeCell ref="Q71:Q72"/>
    <mergeCell ref="R71:R72"/>
    <mergeCell ref="S71:S72"/>
    <mergeCell ref="V69:V72"/>
    <mergeCell ref="Y69:Y70"/>
    <mergeCell ref="Z69:Z70"/>
    <mergeCell ref="AA69:AA70"/>
    <mergeCell ref="AB69:AB70"/>
    <mergeCell ref="AC69:AC70"/>
    <mergeCell ref="O69:O70"/>
    <mergeCell ref="P69:P70"/>
    <mergeCell ref="Q69:Q70"/>
    <mergeCell ref="B69:B72"/>
    <mergeCell ref="C69:C72"/>
    <mergeCell ref="D69:D72"/>
    <mergeCell ref="E69:E72"/>
    <mergeCell ref="F69:F72"/>
    <mergeCell ref="I69:I70"/>
    <mergeCell ref="J69:J70"/>
    <mergeCell ref="K69:K70"/>
    <mergeCell ref="L69:L72"/>
    <mergeCell ref="I71:I72"/>
    <mergeCell ref="B75:B78"/>
    <mergeCell ref="C75:C78"/>
    <mergeCell ref="D75:D78"/>
    <mergeCell ref="E75:E78"/>
    <mergeCell ref="F75:F78"/>
    <mergeCell ref="I75:I76"/>
    <mergeCell ref="J75:J76"/>
    <mergeCell ref="K75:K76"/>
    <mergeCell ref="T73:T74"/>
    <mergeCell ref="N73:N74"/>
    <mergeCell ref="O73:O74"/>
    <mergeCell ref="P73:P74"/>
    <mergeCell ref="Q73:Q74"/>
    <mergeCell ref="R73:R74"/>
    <mergeCell ref="S73:S74"/>
    <mergeCell ref="H73:H74"/>
    <mergeCell ref="I73:I74"/>
    <mergeCell ref="M75:M76"/>
    <mergeCell ref="N75:N76"/>
    <mergeCell ref="O75:O76"/>
    <mergeCell ref="P75:P76"/>
    <mergeCell ref="Q75:Q76"/>
    <mergeCell ref="J73:J74"/>
    <mergeCell ref="K73:K74"/>
    <mergeCell ref="AB77:AB78"/>
    <mergeCell ref="AC77:AC78"/>
    <mergeCell ref="AB73:AB74"/>
    <mergeCell ref="AC73:AC74"/>
    <mergeCell ref="U73:V73"/>
    <mergeCell ref="W73:X73"/>
    <mergeCell ref="Y73:Y74"/>
    <mergeCell ref="Z73:Z74"/>
    <mergeCell ref="AA73:AA74"/>
    <mergeCell ref="B80:AC80"/>
    <mergeCell ref="R77:R78"/>
    <mergeCell ref="S77:S78"/>
    <mergeCell ref="T77:T78"/>
    <mergeCell ref="Y77:Y78"/>
    <mergeCell ref="Z77:Z78"/>
    <mergeCell ref="AA77:AA78"/>
    <mergeCell ref="AB75:AB76"/>
    <mergeCell ref="AC75:AC76"/>
    <mergeCell ref="I77:I78"/>
    <mergeCell ref="J77:J78"/>
    <mergeCell ref="K77:K78"/>
    <mergeCell ref="M77:M78"/>
    <mergeCell ref="N77:N78"/>
    <mergeCell ref="O77:O78"/>
    <mergeCell ref="P77:P78"/>
    <mergeCell ref="Q77:Q78"/>
    <mergeCell ref="R75:R76"/>
    <mergeCell ref="S75:S76"/>
    <mergeCell ref="T75:T76"/>
    <mergeCell ref="Y75:Y76"/>
    <mergeCell ref="Z75:Z76"/>
    <mergeCell ref="AA75:AA76"/>
    <mergeCell ref="L75:L78"/>
  </mergeCells>
  <dataValidations count="3">
    <dataValidation type="list" allowBlank="1" showInputMessage="1" showErrorMessage="1" sqref="AA7" xr:uid="{00000000-0002-0000-0400-000000000000}">
      <formula1>$AC$52:$AC$55</formula1>
    </dataValidation>
    <dataValidation type="list" allowBlank="1" showInputMessage="1" showErrorMessage="1" sqref="AA6" xr:uid="{00000000-0002-0000-0400-000001000000}">
      <formula1>$AC$52:$AC$53</formula1>
    </dataValidation>
    <dataValidation type="list" allowBlank="1" showInputMessage="1" showErrorMessage="1" sqref="AA64" xr:uid="{00000000-0002-0000-0400-000002000000}">
      <formula1>$AC$45:$AC$52</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M94"/>
  <sheetViews>
    <sheetView showGridLines="0" zoomScale="55" zoomScaleNormal="55" zoomScalePageLayoutView="55" workbookViewId="0">
      <selection activeCell="N6" sqref="N6"/>
    </sheetView>
  </sheetViews>
  <sheetFormatPr baseColWidth="10" defaultColWidth="11.25" defaultRowHeight="12.75" x14ac:dyDescent="0.25"/>
  <cols>
    <col min="1" max="1" width="11" style="5"/>
    <col min="2" max="2" width="32.375" style="6" hidden="1" customWidth="1"/>
    <col min="3" max="3" width="34.5" style="7" hidden="1" customWidth="1"/>
    <col min="4" max="4" width="34.75" style="7" hidden="1" customWidth="1"/>
    <col min="5" max="5" width="32.625" style="1" hidden="1" customWidth="1"/>
    <col min="6" max="6" width="30.25" style="1" hidden="1" customWidth="1"/>
    <col min="7" max="7" width="23.125" style="1" hidden="1" customWidth="1"/>
    <col min="8" max="8" width="26.875" style="1" hidden="1" customWidth="1"/>
    <col min="9" max="9" width="27.125" style="1" hidden="1" customWidth="1"/>
    <col min="10" max="10" width="33.5" style="1" hidden="1" customWidth="1"/>
    <col min="11" max="11" width="39.5" style="1" hidden="1" customWidth="1"/>
    <col min="12" max="12" width="40.25" style="8" customWidth="1"/>
    <col min="13" max="13" width="43.625" style="8" customWidth="1"/>
    <col min="14" max="14" width="50.375" style="8" customWidth="1"/>
    <col min="15" max="15" width="56.5" style="8" customWidth="1"/>
    <col min="16" max="16" width="21.875" style="4" customWidth="1"/>
    <col min="17" max="17" width="27.75" style="4" customWidth="1"/>
    <col min="18" max="18" width="18.75" style="9" customWidth="1"/>
    <col min="19" max="19" width="21.25" style="9" customWidth="1"/>
    <col min="20" max="20" width="23" style="10" customWidth="1"/>
    <col min="21" max="21" width="10.875" style="5" bestFit="1" customWidth="1"/>
    <col min="22" max="220" width="11" style="5"/>
    <col min="221" max="256" width="11" style="1"/>
    <col min="257" max="257" width="34.5" style="1" customWidth="1"/>
    <col min="258" max="258" width="34.75" style="1" customWidth="1"/>
    <col min="259" max="259" width="25" style="1" customWidth="1"/>
    <col min="260" max="260" width="29.25" style="1" customWidth="1"/>
    <col min="261" max="261" width="30.25" style="1" customWidth="1"/>
    <col min="262" max="262" width="28.75" style="1" customWidth="1"/>
    <col min="263" max="263" width="23.125" style="1" customWidth="1"/>
    <col min="264" max="264" width="24.25" style="1" customWidth="1"/>
    <col min="265" max="265" width="27.125" style="1" customWidth="1"/>
    <col min="266" max="266" width="33.5" style="1" customWidth="1"/>
    <col min="267" max="267" width="39.5" style="1" customWidth="1"/>
    <col min="268" max="268" width="40.25" style="1" customWidth="1"/>
    <col min="269" max="269" width="33.625" style="1" customWidth="1"/>
    <col min="270" max="270" width="72.625" style="1" customWidth="1"/>
    <col min="271" max="271" width="60.75" style="1" customWidth="1"/>
    <col min="272" max="272" width="21" style="1" customWidth="1"/>
    <col min="273" max="273" width="22.5" style="1" customWidth="1"/>
    <col min="274" max="274" width="18.75" style="1" customWidth="1"/>
    <col min="275" max="275" width="17.75" style="1" customWidth="1"/>
    <col min="276" max="276" width="23" style="1" customWidth="1"/>
    <col min="277" max="277" width="10.875" style="1" bestFit="1" customWidth="1"/>
    <col min="278" max="512" width="11" style="1"/>
    <col min="513" max="513" width="34.5" style="1" customWidth="1"/>
    <col min="514" max="514" width="34.75" style="1" customWidth="1"/>
    <col min="515" max="515" width="25" style="1" customWidth="1"/>
    <col min="516" max="516" width="29.25" style="1" customWidth="1"/>
    <col min="517" max="517" width="30.25" style="1" customWidth="1"/>
    <col min="518" max="518" width="28.75" style="1" customWidth="1"/>
    <col min="519" max="519" width="23.125" style="1" customWidth="1"/>
    <col min="520" max="520" width="24.25" style="1" customWidth="1"/>
    <col min="521" max="521" width="27.125" style="1" customWidth="1"/>
    <col min="522" max="522" width="33.5" style="1" customWidth="1"/>
    <col min="523" max="523" width="39.5" style="1" customWidth="1"/>
    <col min="524" max="524" width="40.25" style="1" customWidth="1"/>
    <col min="525" max="525" width="33.625" style="1" customWidth="1"/>
    <col min="526" max="526" width="72.625" style="1" customWidth="1"/>
    <col min="527" max="527" width="60.75" style="1" customWidth="1"/>
    <col min="528" max="528" width="21" style="1" customWidth="1"/>
    <col min="529" max="529" width="22.5" style="1" customWidth="1"/>
    <col min="530" max="530" width="18.75" style="1" customWidth="1"/>
    <col min="531" max="531" width="17.75" style="1" customWidth="1"/>
    <col min="532" max="532" width="23" style="1" customWidth="1"/>
    <col min="533" max="533" width="10.875" style="1" bestFit="1" customWidth="1"/>
    <col min="534" max="768" width="11" style="1"/>
    <col min="769" max="769" width="34.5" style="1" customWidth="1"/>
    <col min="770" max="770" width="34.75" style="1" customWidth="1"/>
    <col min="771" max="771" width="25" style="1" customWidth="1"/>
    <col min="772" max="772" width="29.25" style="1" customWidth="1"/>
    <col min="773" max="773" width="30.25" style="1" customWidth="1"/>
    <col min="774" max="774" width="28.75" style="1" customWidth="1"/>
    <col min="775" max="775" width="23.125" style="1" customWidth="1"/>
    <col min="776" max="776" width="24.25" style="1" customWidth="1"/>
    <col min="777" max="777" width="27.125" style="1" customWidth="1"/>
    <col min="778" max="778" width="33.5" style="1" customWidth="1"/>
    <col min="779" max="779" width="39.5" style="1" customWidth="1"/>
    <col min="780" max="780" width="40.25" style="1" customWidth="1"/>
    <col min="781" max="781" width="33.625" style="1" customWidth="1"/>
    <col min="782" max="782" width="72.625" style="1" customWidth="1"/>
    <col min="783" max="783" width="60.75" style="1" customWidth="1"/>
    <col min="784" max="784" width="21" style="1" customWidth="1"/>
    <col min="785" max="785" width="22.5" style="1" customWidth="1"/>
    <col min="786" max="786" width="18.75" style="1" customWidth="1"/>
    <col min="787" max="787" width="17.75" style="1" customWidth="1"/>
    <col min="788" max="788" width="23" style="1" customWidth="1"/>
    <col min="789" max="789" width="10.875" style="1" bestFit="1" customWidth="1"/>
    <col min="790" max="1024" width="11" style="1"/>
    <col min="1025" max="1025" width="34.5" style="1" customWidth="1"/>
    <col min="1026" max="1026" width="34.75" style="1" customWidth="1"/>
    <col min="1027" max="1027" width="25" style="1" customWidth="1"/>
    <col min="1028" max="1028" width="29.25" style="1" customWidth="1"/>
    <col min="1029" max="1029" width="30.25" style="1" customWidth="1"/>
    <col min="1030" max="1030" width="28.75" style="1" customWidth="1"/>
    <col min="1031" max="1031" width="23.125" style="1" customWidth="1"/>
    <col min="1032" max="1032" width="24.25" style="1" customWidth="1"/>
    <col min="1033" max="1033" width="27.125" style="1" customWidth="1"/>
    <col min="1034" max="1034" width="33.5" style="1" customWidth="1"/>
    <col min="1035" max="1035" width="39.5" style="1" customWidth="1"/>
    <col min="1036" max="1036" width="40.25" style="1" customWidth="1"/>
    <col min="1037" max="1037" width="33.625" style="1" customWidth="1"/>
    <col min="1038" max="1038" width="72.625" style="1" customWidth="1"/>
    <col min="1039" max="1039" width="60.75" style="1" customWidth="1"/>
    <col min="1040" max="1040" width="21" style="1" customWidth="1"/>
    <col min="1041" max="1041" width="22.5" style="1" customWidth="1"/>
    <col min="1042" max="1042" width="18.75" style="1" customWidth="1"/>
    <col min="1043" max="1043" width="17.75" style="1" customWidth="1"/>
    <col min="1044" max="1044" width="23" style="1" customWidth="1"/>
    <col min="1045" max="1045" width="10.875" style="1" bestFit="1" customWidth="1"/>
    <col min="1046" max="1280" width="11" style="1"/>
    <col min="1281" max="1281" width="34.5" style="1" customWidth="1"/>
    <col min="1282" max="1282" width="34.75" style="1" customWidth="1"/>
    <col min="1283" max="1283" width="25" style="1" customWidth="1"/>
    <col min="1284" max="1284" width="29.25" style="1" customWidth="1"/>
    <col min="1285" max="1285" width="30.25" style="1" customWidth="1"/>
    <col min="1286" max="1286" width="28.75" style="1" customWidth="1"/>
    <col min="1287" max="1287" width="23.125" style="1" customWidth="1"/>
    <col min="1288" max="1288" width="24.25" style="1" customWidth="1"/>
    <col min="1289" max="1289" width="27.125" style="1" customWidth="1"/>
    <col min="1290" max="1290" width="33.5" style="1" customWidth="1"/>
    <col min="1291" max="1291" width="39.5" style="1" customWidth="1"/>
    <col min="1292" max="1292" width="40.25" style="1" customWidth="1"/>
    <col min="1293" max="1293" width="33.625" style="1" customWidth="1"/>
    <col min="1294" max="1294" width="72.625" style="1" customWidth="1"/>
    <col min="1295" max="1295" width="60.75" style="1" customWidth="1"/>
    <col min="1296" max="1296" width="21" style="1" customWidth="1"/>
    <col min="1297" max="1297" width="22.5" style="1" customWidth="1"/>
    <col min="1298" max="1298" width="18.75" style="1" customWidth="1"/>
    <col min="1299" max="1299" width="17.75" style="1" customWidth="1"/>
    <col min="1300" max="1300" width="23" style="1" customWidth="1"/>
    <col min="1301" max="1301" width="10.875" style="1" bestFit="1" customWidth="1"/>
    <col min="1302" max="1536" width="11" style="1"/>
    <col min="1537" max="1537" width="34.5" style="1" customWidth="1"/>
    <col min="1538" max="1538" width="34.75" style="1" customWidth="1"/>
    <col min="1539" max="1539" width="25" style="1" customWidth="1"/>
    <col min="1540" max="1540" width="29.25" style="1" customWidth="1"/>
    <col min="1541" max="1541" width="30.25" style="1" customWidth="1"/>
    <col min="1542" max="1542" width="28.75" style="1" customWidth="1"/>
    <col min="1543" max="1543" width="23.125" style="1" customWidth="1"/>
    <col min="1544" max="1544" width="24.25" style="1" customWidth="1"/>
    <col min="1545" max="1545" width="27.125" style="1" customWidth="1"/>
    <col min="1546" max="1546" width="33.5" style="1" customWidth="1"/>
    <col min="1547" max="1547" width="39.5" style="1" customWidth="1"/>
    <col min="1548" max="1548" width="40.25" style="1" customWidth="1"/>
    <col min="1549" max="1549" width="33.625" style="1" customWidth="1"/>
    <col min="1550" max="1550" width="72.625" style="1" customWidth="1"/>
    <col min="1551" max="1551" width="60.75" style="1" customWidth="1"/>
    <col min="1552" max="1552" width="21" style="1" customWidth="1"/>
    <col min="1553" max="1553" width="22.5" style="1" customWidth="1"/>
    <col min="1554" max="1554" width="18.75" style="1" customWidth="1"/>
    <col min="1555" max="1555" width="17.75" style="1" customWidth="1"/>
    <col min="1556" max="1556" width="23" style="1" customWidth="1"/>
    <col min="1557" max="1557" width="10.875" style="1" bestFit="1" customWidth="1"/>
    <col min="1558" max="1792" width="11" style="1"/>
    <col min="1793" max="1793" width="34.5" style="1" customWidth="1"/>
    <col min="1794" max="1794" width="34.75" style="1" customWidth="1"/>
    <col min="1795" max="1795" width="25" style="1" customWidth="1"/>
    <col min="1796" max="1796" width="29.25" style="1" customWidth="1"/>
    <col min="1797" max="1797" width="30.25" style="1" customWidth="1"/>
    <col min="1798" max="1798" width="28.75" style="1" customWidth="1"/>
    <col min="1799" max="1799" width="23.125" style="1" customWidth="1"/>
    <col min="1800" max="1800" width="24.25" style="1" customWidth="1"/>
    <col min="1801" max="1801" width="27.125" style="1" customWidth="1"/>
    <col min="1802" max="1802" width="33.5" style="1" customWidth="1"/>
    <col min="1803" max="1803" width="39.5" style="1" customWidth="1"/>
    <col min="1804" max="1804" width="40.25" style="1" customWidth="1"/>
    <col min="1805" max="1805" width="33.625" style="1" customWidth="1"/>
    <col min="1806" max="1806" width="72.625" style="1" customWidth="1"/>
    <col min="1807" max="1807" width="60.75" style="1" customWidth="1"/>
    <col min="1808" max="1808" width="21" style="1" customWidth="1"/>
    <col min="1809" max="1809" width="22.5" style="1" customWidth="1"/>
    <col min="1810" max="1810" width="18.75" style="1" customWidth="1"/>
    <col min="1811" max="1811" width="17.75" style="1" customWidth="1"/>
    <col min="1812" max="1812" width="23" style="1" customWidth="1"/>
    <col min="1813" max="1813" width="10.875" style="1" bestFit="1" customWidth="1"/>
    <col min="1814" max="2048" width="11" style="1"/>
    <col min="2049" max="2049" width="34.5" style="1" customWidth="1"/>
    <col min="2050" max="2050" width="34.75" style="1" customWidth="1"/>
    <col min="2051" max="2051" width="25" style="1" customWidth="1"/>
    <col min="2052" max="2052" width="29.25" style="1" customWidth="1"/>
    <col min="2053" max="2053" width="30.25" style="1" customWidth="1"/>
    <col min="2054" max="2054" width="28.75" style="1" customWidth="1"/>
    <col min="2055" max="2055" width="23.125" style="1" customWidth="1"/>
    <col min="2056" max="2056" width="24.25" style="1" customWidth="1"/>
    <col min="2057" max="2057" width="27.125" style="1" customWidth="1"/>
    <col min="2058" max="2058" width="33.5" style="1" customWidth="1"/>
    <col min="2059" max="2059" width="39.5" style="1" customWidth="1"/>
    <col min="2060" max="2060" width="40.25" style="1" customWidth="1"/>
    <col min="2061" max="2061" width="33.625" style="1" customWidth="1"/>
    <col min="2062" max="2062" width="72.625" style="1" customWidth="1"/>
    <col min="2063" max="2063" width="60.75" style="1" customWidth="1"/>
    <col min="2064" max="2064" width="21" style="1" customWidth="1"/>
    <col min="2065" max="2065" width="22.5" style="1" customWidth="1"/>
    <col min="2066" max="2066" width="18.75" style="1" customWidth="1"/>
    <col min="2067" max="2067" width="17.75" style="1" customWidth="1"/>
    <col min="2068" max="2068" width="23" style="1" customWidth="1"/>
    <col min="2069" max="2069" width="10.875" style="1" bestFit="1" customWidth="1"/>
    <col min="2070" max="2304" width="11" style="1"/>
    <col min="2305" max="2305" width="34.5" style="1" customWidth="1"/>
    <col min="2306" max="2306" width="34.75" style="1" customWidth="1"/>
    <col min="2307" max="2307" width="25" style="1" customWidth="1"/>
    <col min="2308" max="2308" width="29.25" style="1" customWidth="1"/>
    <col min="2309" max="2309" width="30.25" style="1" customWidth="1"/>
    <col min="2310" max="2310" width="28.75" style="1" customWidth="1"/>
    <col min="2311" max="2311" width="23.125" style="1" customWidth="1"/>
    <col min="2312" max="2312" width="24.25" style="1" customWidth="1"/>
    <col min="2313" max="2313" width="27.125" style="1" customWidth="1"/>
    <col min="2314" max="2314" width="33.5" style="1" customWidth="1"/>
    <col min="2315" max="2315" width="39.5" style="1" customWidth="1"/>
    <col min="2316" max="2316" width="40.25" style="1" customWidth="1"/>
    <col min="2317" max="2317" width="33.625" style="1" customWidth="1"/>
    <col min="2318" max="2318" width="72.625" style="1" customWidth="1"/>
    <col min="2319" max="2319" width="60.75" style="1" customWidth="1"/>
    <col min="2320" max="2320" width="21" style="1" customWidth="1"/>
    <col min="2321" max="2321" width="22.5" style="1" customWidth="1"/>
    <col min="2322" max="2322" width="18.75" style="1" customWidth="1"/>
    <col min="2323" max="2323" width="17.75" style="1" customWidth="1"/>
    <col min="2324" max="2324" width="23" style="1" customWidth="1"/>
    <col min="2325" max="2325" width="10.875" style="1" bestFit="1" customWidth="1"/>
    <col min="2326" max="2560" width="11" style="1"/>
    <col min="2561" max="2561" width="34.5" style="1" customWidth="1"/>
    <col min="2562" max="2562" width="34.75" style="1" customWidth="1"/>
    <col min="2563" max="2563" width="25" style="1" customWidth="1"/>
    <col min="2564" max="2564" width="29.25" style="1" customWidth="1"/>
    <col min="2565" max="2565" width="30.25" style="1" customWidth="1"/>
    <col min="2566" max="2566" width="28.75" style="1" customWidth="1"/>
    <col min="2567" max="2567" width="23.125" style="1" customWidth="1"/>
    <col min="2568" max="2568" width="24.25" style="1" customWidth="1"/>
    <col min="2569" max="2569" width="27.125" style="1" customWidth="1"/>
    <col min="2570" max="2570" width="33.5" style="1" customWidth="1"/>
    <col min="2571" max="2571" width="39.5" style="1" customWidth="1"/>
    <col min="2572" max="2572" width="40.25" style="1" customWidth="1"/>
    <col min="2573" max="2573" width="33.625" style="1" customWidth="1"/>
    <col min="2574" max="2574" width="72.625" style="1" customWidth="1"/>
    <col min="2575" max="2575" width="60.75" style="1" customWidth="1"/>
    <col min="2576" max="2576" width="21" style="1" customWidth="1"/>
    <col min="2577" max="2577" width="22.5" style="1" customWidth="1"/>
    <col min="2578" max="2578" width="18.75" style="1" customWidth="1"/>
    <col min="2579" max="2579" width="17.75" style="1" customWidth="1"/>
    <col min="2580" max="2580" width="23" style="1" customWidth="1"/>
    <col min="2581" max="2581" width="10.875" style="1" bestFit="1" customWidth="1"/>
    <col min="2582" max="2816" width="11" style="1"/>
    <col min="2817" max="2817" width="34.5" style="1" customWidth="1"/>
    <col min="2818" max="2818" width="34.75" style="1" customWidth="1"/>
    <col min="2819" max="2819" width="25" style="1" customWidth="1"/>
    <col min="2820" max="2820" width="29.25" style="1" customWidth="1"/>
    <col min="2821" max="2821" width="30.25" style="1" customWidth="1"/>
    <col min="2822" max="2822" width="28.75" style="1" customWidth="1"/>
    <col min="2823" max="2823" width="23.125" style="1" customWidth="1"/>
    <col min="2824" max="2824" width="24.25" style="1" customWidth="1"/>
    <col min="2825" max="2825" width="27.125" style="1" customWidth="1"/>
    <col min="2826" max="2826" width="33.5" style="1" customWidth="1"/>
    <col min="2827" max="2827" width="39.5" style="1" customWidth="1"/>
    <col min="2828" max="2828" width="40.25" style="1" customWidth="1"/>
    <col min="2829" max="2829" width="33.625" style="1" customWidth="1"/>
    <col min="2830" max="2830" width="72.625" style="1" customWidth="1"/>
    <col min="2831" max="2831" width="60.75" style="1" customWidth="1"/>
    <col min="2832" max="2832" width="21" style="1" customWidth="1"/>
    <col min="2833" max="2833" width="22.5" style="1" customWidth="1"/>
    <col min="2834" max="2834" width="18.75" style="1" customWidth="1"/>
    <col min="2835" max="2835" width="17.75" style="1" customWidth="1"/>
    <col min="2836" max="2836" width="23" style="1" customWidth="1"/>
    <col min="2837" max="2837" width="10.875" style="1" bestFit="1" customWidth="1"/>
    <col min="2838" max="3072" width="11" style="1"/>
    <col min="3073" max="3073" width="34.5" style="1" customWidth="1"/>
    <col min="3074" max="3074" width="34.75" style="1" customWidth="1"/>
    <col min="3075" max="3075" width="25" style="1" customWidth="1"/>
    <col min="3076" max="3076" width="29.25" style="1" customWidth="1"/>
    <col min="3077" max="3077" width="30.25" style="1" customWidth="1"/>
    <col min="3078" max="3078" width="28.75" style="1" customWidth="1"/>
    <col min="3079" max="3079" width="23.125" style="1" customWidth="1"/>
    <col min="3080" max="3080" width="24.25" style="1" customWidth="1"/>
    <col min="3081" max="3081" width="27.125" style="1" customWidth="1"/>
    <col min="3082" max="3082" width="33.5" style="1" customWidth="1"/>
    <col min="3083" max="3083" width="39.5" style="1" customWidth="1"/>
    <col min="3084" max="3084" width="40.25" style="1" customWidth="1"/>
    <col min="3085" max="3085" width="33.625" style="1" customWidth="1"/>
    <col min="3086" max="3086" width="72.625" style="1" customWidth="1"/>
    <col min="3087" max="3087" width="60.75" style="1" customWidth="1"/>
    <col min="3088" max="3088" width="21" style="1" customWidth="1"/>
    <col min="3089" max="3089" width="22.5" style="1" customWidth="1"/>
    <col min="3090" max="3090" width="18.75" style="1" customWidth="1"/>
    <col min="3091" max="3091" width="17.75" style="1" customWidth="1"/>
    <col min="3092" max="3092" width="23" style="1" customWidth="1"/>
    <col min="3093" max="3093" width="10.875" style="1" bestFit="1" customWidth="1"/>
    <col min="3094" max="3328" width="11" style="1"/>
    <col min="3329" max="3329" width="34.5" style="1" customWidth="1"/>
    <col min="3330" max="3330" width="34.75" style="1" customWidth="1"/>
    <col min="3331" max="3331" width="25" style="1" customWidth="1"/>
    <col min="3332" max="3332" width="29.25" style="1" customWidth="1"/>
    <col min="3333" max="3333" width="30.25" style="1" customWidth="1"/>
    <col min="3334" max="3334" width="28.75" style="1" customWidth="1"/>
    <col min="3335" max="3335" width="23.125" style="1" customWidth="1"/>
    <col min="3336" max="3336" width="24.25" style="1" customWidth="1"/>
    <col min="3337" max="3337" width="27.125" style="1" customWidth="1"/>
    <col min="3338" max="3338" width="33.5" style="1" customWidth="1"/>
    <col min="3339" max="3339" width="39.5" style="1" customWidth="1"/>
    <col min="3340" max="3340" width="40.25" style="1" customWidth="1"/>
    <col min="3341" max="3341" width="33.625" style="1" customWidth="1"/>
    <col min="3342" max="3342" width="72.625" style="1" customWidth="1"/>
    <col min="3343" max="3343" width="60.75" style="1" customWidth="1"/>
    <col min="3344" max="3344" width="21" style="1" customWidth="1"/>
    <col min="3345" max="3345" width="22.5" style="1" customWidth="1"/>
    <col min="3346" max="3346" width="18.75" style="1" customWidth="1"/>
    <col min="3347" max="3347" width="17.75" style="1" customWidth="1"/>
    <col min="3348" max="3348" width="23" style="1" customWidth="1"/>
    <col min="3349" max="3349" width="10.875" style="1" bestFit="1" customWidth="1"/>
    <col min="3350" max="3584" width="11" style="1"/>
    <col min="3585" max="3585" width="34.5" style="1" customWidth="1"/>
    <col min="3586" max="3586" width="34.75" style="1" customWidth="1"/>
    <col min="3587" max="3587" width="25" style="1" customWidth="1"/>
    <col min="3588" max="3588" width="29.25" style="1" customWidth="1"/>
    <col min="3589" max="3589" width="30.25" style="1" customWidth="1"/>
    <col min="3590" max="3590" width="28.75" style="1" customWidth="1"/>
    <col min="3591" max="3591" width="23.125" style="1" customWidth="1"/>
    <col min="3592" max="3592" width="24.25" style="1" customWidth="1"/>
    <col min="3593" max="3593" width="27.125" style="1" customWidth="1"/>
    <col min="3594" max="3594" width="33.5" style="1" customWidth="1"/>
    <col min="3595" max="3595" width="39.5" style="1" customWidth="1"/>
    <col min="3596" max="3596" width="40.25" style="1" customWidth="1"/>
    <col min="3597" max="3597" width="33.625" style="1" customWidth="1"/>
    <col min="3598" max="3598" width="72.625" style="1" customWidth="1"/>
    <col min="3599" max="3599" width="60.75" style="1" customWidth="1"/>
    <col min="3600" max="3600" width="21" style="1" customWidth="1"/>
    <col min="3601" max="3601" width="22.5" style="1" customWidth="1"/>
    <col min="3602" max="3602" width="18.75" style="1" customWidth="1"/>
    <col min="3603" max="3603" width="17.75" style="1" customWidth="1"/>
    <col min="3604" max="3604" width="23" style="1" customWidth="1"/>
    <col min="3605" max="3605" width="10.875" style="1" bestFit="1" customWidth="1"/>
    <col min="3606" max="3840" width="11" style="1"/>
    <col min="3841" max="3841" width="34.5" style="1" customWidth="1"/>
    <col min="3842" max="3842" width="34.75" style="1" customWidth="1"/>
    <col min="3843" max="3843" width="25" style="1" customWidth="1"/>
    <col min="3844" max="3844" width="29.25" style="1" customWidth="1"/>
    <col min="3845" max="3845" width="30.25" style="1" customWidth="1"/>
    <col min="3846" max="3846" width="28.75" style="1" customWidth="1"/>
    <col min="3847" max="3847" width="23.125" style="1" customWidth="1"/>
    <col min="3848" max="3848" width="24.25" style="1" customWidth="1"/>
    <col min="3849" max="3849" width="27.125" style="1" customWidth="1"/>
    <col min="3850" max="3850" width="33.5" style="1" customWidth="1"/>
    <col min="3851" max="3851" width="39.5" style="1" customWidth="1"/>
    <col min="3852" max="3852" width="40.25" style="1" customWidth="1"/>
    <col min="3853" max="3853" width="33.625" style="1" customWidth="1"/>
    <col min="3854" max="3854" width="72.625" style="1" customWidth="1"/>
    <col min="3855" max="3855" width="60.75" style="1" customWidth="1"/>
    <col min="3856" max="3856" width="21" style="1" customWidth="1"/>
    <col min="3857" max="3857" width="22.5" style="1" customWidth="1"/>
    <col min="3858" max="3858" width="18.75" style="1" customWidth="1"/>
    <col min="3859" max="3859" width="17.75" style="1" customWidth="1"/>
    <col min="3860" max="3860" width="23" style="1" customWidth="1"/>
    <col min="3861" max="3861" width="10.875" style="1" bestFit="1" customWidth="1"/>
    <col min="3862" max="4096" width="11" style="1"/>
    <col min="4097" max="4097" width="34.5" style="1" customWidth="1"/>
    <col min="4098" max="4098" width="34.75" style="1" customWidth="1"/>
    <col min="4099" max="4099" width="25" style="1" customWidth="1"/>
    <col min="4100" max="4100" width="29.25" style="1" customWidth="1"/>
    <col min="4101" max="4101" width="30.25" style="1" customWidth="1"/>
    <col min="4102" max="4102" width="28.75" style="1" customWidth="1"/>
    <col min="4103" max="4103" width="23.125" style="1" customWidth="1"/>
    <col min="4104" max="4104" width="24.25" style="1" customWidth="1"/>
    <col min="4105" max="4105" width="27.125" style="1" customWidth="1"/>
    <col min="4106" max="4106" width="33.5" style="1" customWidth="1"/>
    <col min="4107" max="4107" width="39.5" style="1" customWidth="1"/>
    <col min="4108" max="4108" width="40.25" style="1" customWidth="1"/>
    <col min="4109" max="4109" width="33.625" style="1" customWidth="1"/>
    <col min="4110" max="4110" width="72.625" style="1" customWidth="1"/>
    <col min="4111" max="4111" width="60.75" style="1" customWidth="1"/>
    <col min="4112" max="4112" width="21" style="1" customWidth="1"/>
    <col min="4113" max="4113" width="22.5" style="1" customWidth="1"/>
    <col min="4114" max="4114" width="18.75" style="1" customWidth="1"/>
    <col min="4115" max="4115" width="17.75" style="1" customWidth="1"/>
    <col min="4116" max="4116" width="23" style="1" customWidth="1"/>
    <col min="4117" max="4117" width="10.875" style="1" bestFit="1" customWidth="1"/>
    <col min="4118" max="4352" width="11" style="1"/>
    <col min="4353" max="4353" width="34.5" style="1" customWidth="1"/>
    <col min="4354" max="4354" width="34.75" style="1" customWidth="1"/>
    <col min="4355" max="4355" width="25" style="1" customWidth="1"/>
    <col min="4356" max="4356" width="29.25" style="1" customWidth="1"/>
    <col min="4357" max="4357" width="30.25" style="1" customWidth="1"/>
    <col min="4358" max="4358" width="28.75" style="1" customWidth="1"/>
    <col min="4359" max="4359" width="23.125" style="1" customWidth="1"/>
    <col min="4360" max="4360" width="24.25" style="1" customWidth="1"/>
    <col min="4361" max="4361" width="27.125" style="1" customWidth="1"/>
    <col min="4362" max="4362" width="33.5" style="1" customWidth="1"/>
    <col min="4363" max="4363" width="39.5" style="1" customWidth="1"/>
    <col min="4364" max="4364" width="40.25" style="1" customWidth="1"/>
    <col min="4365" max="4365" width="33.625" style="1" customWidth="1"/>
    <col min="4366" max="4366" width="72.625" style="1" customWidth="1"/>
    <col min="4367" max="4367" width="60.75" style="1" customWidth="1"/>
    <col min="4368" max="4368" width="21" style="1" customWidth="1"/>
    <col min="4369" max="4369" width="22.5" style="1" customWidth="1"/>
    <col min="4370" max="4370" width="18.75" style="1" customWidth="1"/>
    <col min="4371" max="4371" width="17.75" style="1" customWidth="1"/>
    <col min="4372" max="4372" width="23" style="1" customWidth="1"/>
    <col min="4373" max="4373" width="10.875" style="1" bestFit="1" customWidth="1"/>
    <col min="4374" max="4608" width="11" style="1"/>
    <col min="4609" max="4609" width="34.5" style="1" customWidth="1"/>
    <col min="4610" max="4610" width="34.75" style="1" customWidth="1"/>
    <col min="4611" max="4611" width="25" style="1" customWidth="1"/>
    <col min="4612" max="4612" width="29.25" style="1" customWidth="1"/>
    <col min="4613" max="4613" width="30.25" style="1" customWidth="1"/>
    <col min="4614" max="4614" width="28.75" style="1" customWidth="1"/>
    <col min="4615" max="4615" width="23.125" style="1" customWidth="1"/>
    <col min="4616" max="4616" width="24.25" style="1" customWidth="1"/>
    <col min="4617" max="4617" width="27.125" style="1" customWidth="1"/>
    <col min="4618" max="4618" width="33.5" style="1" customWidth="1"/>
    <col min="4619" max="4619" width="39.5" style="1" customWidth="1"/>
    <col min="4620" max="4620" width="40.25" style="1" customWidth="1"/>
    <col min="4621" max="4621" width="33.625" style="1" customWidth="1"/>
    <col min="4622" max="4622" width="72.625" style="1" customWidth="1"/>
    <col min="4623" max="4623" width="60.75" style="1" customWidth="1"/>
    <col min="4624" max="4624" width="21" style="1" customWidth="1"/>
    <col min="4625" max="4625" width="22.5" style="1" customWidth="1"/>
    <col min="4626" max="4626" width="18.75" style="1" customWidth="1"/>
    <col min="4627" max="4627" width="17.75" style="1" customWidth="1"/>
    <col min="4628" max="4628" width="23" style="1" customWidth="1"/>
    <col min="4629" max="4629" width="10.875" style="1" bestFit="1" customWidth="1"/>
    <col min="4630" max="4864" width="11" style="1"/>
    <col min="4865" max="4865" width="34.5" style="1" customWidth="1"/>
    <col min="4866" max="4866" width="34.75" style="1" customWidth="1"/>
    <col min="4867" max="4867" width="25" style="1" customWidth="1"/>
    <col min="4868" max="4868" width="29.25" style="1" customWidth="1"/>
    <col min="4869" max="4869" width="30.25" style="1" customWidth="1"/>
    <col min="4870" max="4870" width="28.75" style="1" customWidth="1"/>
    <col min="4871" max="4871" width="23.125" style="1" customWidth="1"/>
    <col min="4872" max="4872" width="24.25" style="1" customWidth="1"/>
    <col min="4873" max="4873" width="27.125" style="1" customWidth="1"/>
    <col min="4874" max="4874" width="33.5" style="1" customWidth="1"/>
    <col min="4875" max="4875" width="39.5" style="1" customWidth="1"/>
    <col min="4876" max="4876" width="40.25" style="1" customWidth="1"/>
    <col min="4877" max="4877" width="33.625" style="1" customWidth="1"/>
    <col min="4878" max="4878" width="72.625" style="1" customWidth="1"/>
    <col min="4879" max="4879" width="60.75" style="1" customWidth="1"/>
    <col min="4880" max="4880" width="21" style="1" customWidth="1"/>
    <col min="4881" max="4881" width="22.5" style="1" customWidth="1"/>
    <col min="4882" max="4882" width="18.75" style="1" customWidth="1"/>
    <col min="4883" max="4883" width="17.75" style="1" customWidth="1"/>
    <col min="4884" max="4884" width="23" style="1" customWidth="1"/>
    <col min="4885" max="4885" width="10.875" style="1" bestFit="1" customWidth="1"/>
    <col min="4886" max="5120" width="11" style="1"/>
    <col min="5121" max="5121" width="34.5" style="1" customWidth="1"/>
    <col min="5122" max="5122" width="34.75" style="1" customWidth="1"/>
    <col min="5123" max="5123" width="25" style="1" customWidth="1"/>
    <col min="5124" max="5124" width="29.25" style="1" customWidth="1"/>
    <col min="5125" max="5125" width="30.25" style="1" customWidth="1"/>
    <col min="5126" max="5126" width="28.75" style="1" customWidth="1"/>
    <col min="5127" max="5127" width="23.125" style="1" customWidth="1"/>
    <col min="5128" max="5128" width="24.25" style="1" customWidth="1"/>
    <col min="5129" max="5129" width="27.125" style="1" customWidth="1"/>
    <col min="5130" max="5130" width="33.5" style="1" customWidth="1"/>
    <col min="5131" max="5131" width="39.5" style="1" customWidth="1"/>
    <col min="5132" max="5132" width="40.25" style="1" customWidth="1"/>
    <col min="5133" max="5133" width="33.625" style="1" customWidth="1"/>
    <col min="5134" max="5134" width="72.625" style="1" customWidth="1"/>
    <col min="5135" max="5135" width="60.75" style="1" customWidth="1"/>
    <col min="5136" max="5136" width="21" style="1" customWidth="1"/>
    <col min="5137" max="5137" width="22.5" style="1" customWidth="1"/>
    <col min="5138" max="5138" width="18.75" style="1" customWidth="1"/>
    <col min="5139" max="5139" width="17.75" style="1" customWidth="1"/>
    <col min="5140" max="5140" width="23" style="1" customWidth="1"/>
    <col min="5141" max="5141" width="10.875" style="1" bestFit="1" customWidth="1"/>
    <col min="5142" max="5376" width="11" style="1"/>
    <col min="5377" max="5377" width="34.5" style="1" customWidth="1"/>
    <col min="5378" max="5378" width="34.75" style="1" customWidth="1"/>
    <col min="5379" max="5379" width="25" style="1" customWidth="1"/>
    <col min="5380" max="5380" width="29.25" style="1" customWidth="1"/>
    <col min="5381" max="5381" width="30.25" style="1" customWidth="1"/>
    <col min="5382" max="5382" width="28.75" style="1" customWidth="1"/>
    <col min="5383" max="5383" width="23.125" style="1" customWidth="1"/>
    <col min="5384" max="5384" width="24.25" style="1" customWidth="1"/>
    <col min="5385" max="5385" width="27.125" style="1" customWidth="1"/>
    <col min="5386" max="5386" width="33.5" style="1" customWidth="1"/>
    <col min="5387" max="5387" width="39.5" style="1" customWidth="1"/>
    <col min="5388" max="5388" width="40.25" style="1" customWidth="1"/>
    <col min="5389" max="5389" width="33.625" style="1" customWidth="1"/>
    <col min="5390" max="5390" width="72.625" style="1" customWidth="1"/>
    <col min="5391" max="5391" width="60.75" style="1" customWidth="1"/>
    <col min="5392" max="5392" width="21" style="1" customWidth="1"/>
    <col min="5393" max="5393" width="22.5" style="1" customWidth="1"/>
    <col min="5394" max="5394" width="18.75" style="1" customWidth="1"/>
    <col min="5395" max="5395" width="17.75" style="1" customWidth="1"/>
    <col min="5396" max="5396" width="23" style="1" customWidth="1"/>
    <col min="5397" max="5397" width="10.875" style="1" bestFit="1" customWidth="1"/>
    <col min="5398" max="5632" width="11" style="1"/>
    <col min="5633" max="5633" width="34.5" style="1" customWidth="1"/>
    <col min="5634" max="5634" width="34.75" style="1" customWidth="1"/>
    <col min="5635" max="5635" width="25" style="1" customWidth="1"/>
    <col min="5636" max="5636" width="29.25" style="1" customWidth="1"/>
    <col min="5637" max="5637" width="30.25" style="1" customWidth="1"/>
    <col min="5638" max="5638" width="28.75" style="1" customWidth="1"/>
    <col min="5639" max="5639" width="23.125" style="1" customWidth="1"/>
    <col min="5640" max="5640" width="24.25" style="1" customWidth="1"/>
    <col min="5641" max="5641" width="27.125" style="1" customWidth="1"/>
    <col min="5642" max="5642" width="33.5" style="1" customWidth="1"/>
    <col min="5643" max="5643" width="39.5" style="1" customWidth="1"/>
    <col min="5644" max="5644" width="40.25" style="1" customWidth="1"/>
    <col min="5645" max="5645" width="33.625" style="1" customWidth="1"/>
    <col min="5646" max="5646" width="72.625" style="1" customWidth="1"/>
    <col min="5647" max="5647" width="60.75" style="1" customWidth="1"/>
    <col min="5648" max="5648" width="21" style="1" customWidth="1"/>
    <col min="5649" max="5649" width="22.5" style="1" customWidth="1"/>
    <col min="5650" max="5650" width="18.75" style="1" customWidth="1"/>
    <col min="5651" max="5651" width="17.75" style="1" customWidth="1"/>
    <col min="5652" max="5652" width="23" style="1" customWidth="1"/>
    <col min="5653" max="5653" width="10.875" style="1" bestFit="1" customWidth="1"/>
    <col min="5654" max="5888" width="11" style="1"/>
    <col min="5889" max="5889" width="34.5" style="1" customWidth="1"/>
    <col min="5890" max="5890" width="34.75" style="1" customWidth="1"/>
    <col min="5891" max="5891" width="25" style="1" customWidth="1"/>
    <col min="5892" max="5892" width="29.25" style="1" customWidth="1"/>
    <col min="5893" max="5893" width="30.25" style="1" customWidth="1"/>
    <col min="5894" max="5894" width="28.75" style="1" customWidth="1"/>
    <col min="5895" max="5895" width="23.125" style="1" customWidth="1"/>
    <col min="5896" max="5896" width="24.25" style="1" customWidth="1"/>
    <col min="5897" max="5897" width="27.125" style="1" customWidth="1"/>
    <col min="5898" max="5898" width="33.5" style="1" customWidth="1"/>
    <col min="5899" max="5899" width="39.5" style="1" customWidth="1"/>
    <col min="5900" max="5900" width="40.25" style="1" customWidth="1"/>
    <col min="5901" max="5901" width="33.625" style="1" customWidth="1"/>
    <col min="5902" max="5902" width="72.625" style="1" customWidth="1"/>
    <col min="5903" max="5903" width="60.75" style="1" customWidth="1"/>
    <col min="5904" max="5904" width="21" style="1" customWidth="1"/>
    <col min="5905" max="5905" width="22.5" style="1" customWidth="1"/>
    <col min="5906" max="5906" width="18.75" style="1" customWidth="1"/>
    <col min="5907" max="5907" width="17.75" style="1" customWidth="1"/>
    <col min="5908" max="5908" width="23" style="1" customWidth="1"/>
    <col min="5909" max="5909" width="10.875" style="1" bestFit="1" customWidth="1"/>
    <col min="5910" max="6144" width="11" style="1"/>
    <col min="6145" max="6145" width="34.5" style="1" customWidth="1"/>
    <col min="6146" max="6146" width="34.75" style="1" customWidth="1"/>
    <col min="6147" max="6147" width="25" style="1" customWidth="1"/>
    <col min="6148" max="6148" width="29.25" style="1" customWidth="1"/>
    <col min="6149" max="6149" width="30.25" style="1" customWidth="1"/>
    <col min="6150" max="6150" width="28.75" style="1" customWidth="1"/>
    <col min="6151" max="6151" width="23.125" style="1" customWidth="1"/>
    <col min="6152" max="6152" width="24.25" style="1" customWidth="1"/>
    <col min="6153" max="6153" width="27.125" style="1" customWidth="1"/>
    <col min="6154" max="6154" width="33.5" style="1" customWidth="1"/>
    <col min="6155" max="6155" width="39.5" style="1" customWidth="1"/>
    <col min="6156" max="6156" width="40.25" style="1" customWidth="1"/>
    <col min="6157" max="6157" width="33.625" style="1" customWidth="1"/>
    <col min="6158" max="6158" width="72.625" style="1" customWidth="1"/>
    <col min="6159" max="6159" width="60.75" style="1" customWidth="1"/>
    <col min="6160" max="6160" width="21" style="1" customWidth="1"/>
    <col min="6161" max="6161" width="22.5" style="1" customWidth="1"/>
    <col min="6162" max="6162" width="18.75" style="1" customWidth="1"/>
    <col min="6163" max="6163" width="17.75" style="1" customWidth="1"/>
    <col min="6164" max="6164" width="23" style="1" customWidth="1"/>
    <col min="6165" max="6165" width="10.875" style="1" bestFit="1" customWidth="1"/>
    <col min="6166" max="6400" width="11" style="1"/>
    <col min="6401" max="6401" width="34.5" style="1" customWidth="1"/>
    <col min="6402" max="6402" width="34.75" style="1" customWidth="1"/>
    <col min="6403" max="6403" width="25" style="1" customWidth="1"/>
    <col min="6404" max="6404" width="29.25" style="1" customWidth="1"/>
    <col min="6405" max="6405" width="30.25" style="1" customWidth="1"/>
    <col min="6406" max="6406" width="28.75" style="1" customWidth="1"/>
    <col min="6407" max="6407" width="23.125" style="1" customWidth="1"/>
    <col min="6408" max="6408" width="24.25" style="1" customWidth="1"/>
    <col min="6409" max="6409" width="27.125" style="1" customWidth="1"/>
    <col min="6410" max="6410" width="33.5" style="1" customWidth="1"/>
    <col min="6411" max="6411" width="39.5" style="1" customWidth="1"/>
    <col min="6412" max="6412" width="40.25" style="1" customWidth="1"/>
    <col min="6413" max="6413" width="33.625" style="1" customWidth="1"/>
    <col min="6414" max="6414" width="72.625" style="1" customWidth="1"/>
    <col min="6415" max="6415" width="60.75" style="1" customWidth="1"/>
    <col min="6416" max="6416" width="21" style="1" customWidth="1"/>
    <col min="6417" max="6417" width="22.5" style="1" customWidth="1"/>
    <col min="6418" max="6418" width="18.75" style="1" customWidth="1"/>
    <col min="6419" max="6419" width="17.75" style="1" customWidth="1"/>
    <col min="6420" max="6420" width="23" style="1" customWidth="1"/>
    <col min="6421" max="6421" width="10.875" style="1" bestFit="1" customWidth="1"/>
    <col min="6422" max="6656" width="11" style="1"/>
    <col min="6657" max="6657" width="34.5" style="1" customWidth="1"/>
    <col min="6658" max="6658" width="34.75" style="1" customWidth="1"/>
    <col min="6659" max="6659" width="25" style="1" customWidth="1"/>
    <col min="6660" max="6660" width="29.25" style="1" customWidth="1"/>
    <col min="6661" max="6661" width="30.25" style="1" customWidth="1"/>
    <col min="6662" max="6662" width="28.75" style="1" customWidth="1"/>
    <col min="6663" max="6663" width="23.125" style="1" customWidth="1"/>
    <col min="6664" max="6664" width="24.25" style="1" customWidth="1"/>
    <col min="6665" max="6665" width="27.125" style="1" customWidth="1"/>
    <col min="6666" max="6666" width="33.5" style="1" customWidth="1"/>
    <col min="6667" max="6667" width="39.5" style="1" customWidth="1"/>
    <col min="6668" max="6668" width="40.25" style="1" customWidth="1"/>
    <col min="6669" max="6669" width="33.625" style="1" customWidth="1"/>
    <col min="6670" max="6670" width="72.625" style="1" customWidth="1"/>
    <col min="6671" max="6671" width="60.75" style="1" customWidth="1"/>
    <col min="6672" max="6672" width="21" style="1" customWidth="1"/>
    <col min="6673" max="6673" width="22.5" style="1" customWidth="1"/>
    <col min="6674" max="6674" width="18.75" style="1" customWidth="1"/>
    <col min="6675" max="6675" width="17.75" style="1" customWidth="1"/>
    <col min="6676" max="6676" width="23" style="1" customWidth="1"/>
    <col min="6677" max="6677" width="10.875" style="1" bestFit="1" customWidth="1"/>
    <col min="6678" max="6912" width="11" style="1"/>
    <col min="6913" max="6913" width="34.5" style="1" customWidth="1"/>
    <col min="6914" max="6914" width="34.75" style="1" customWidth="1"/>
    <col min="6915" max="6915" width="25" style="1" customWidth="1"/>
    <col min="6916" max="6916" width="29.25" style="1" customWidth="1"/>
    <col min="6917" max="6917" width="30.25" style="1" customWidth="1"/>
    <col min="6918" max="6918" width="28.75" style="1" customWidth="1"/>
    <col min="6919" max="6919" width="23.125" style="1" customWidth="1"/>
    <col min="6920" max="6920" width="24.25" style="1" customWidth="1"/>
    <col min="6921" max="6921" width="27.125" style="1" customWidth="1"/>
    <col min="6922" max="6922" width="33.5" style="1" customWidth="1"/>
    <col min="6923" max="6923" width="39.5" style="1" customWidth="1"/>
    <col min="6924" max="6924" width="40.25" style="1" customWidth="1"/>
    <col min="6925" max="6925" width="33.625" style="1" customWidth="1"/>
    <col min="6926" max="6926" width="72.625" style="1" customWidth="1"/>
    <col min="6927" max="6927" width="60.75" style="1" customWidth="1"/>
    <col min="6928" max="6928" width="21" style="1" customWidth="1"/>
    <col min="6929" max="6929" width="22.5" style="1" customWidth="1"/>
    <col min="6930" max="6930" width="18.75" style="1" customWidth="1"/>
    <col min="6931" max="6931" width="17.75" style="1" customWidth="1"/>
    <col min="6932" max="6932" width="23" style="1" customWidth="1"/>
    <col min="6933" max="6933" width="10.875" style="1" bestFit="1" customWidth="1"/>
    <col min="6934" max="7168" width="11" style="1"/>
    <col min="7169" max="7169" width="34.5" style="1" customWidth="1"/>
    <col min="7170" max="7170" width="34.75" style="1" customWidth="1"/>
    <col min="7171" max="7171" width="25" style="1" customWidth="1"/>
    <col min="7172" max="7172" width="29.25" style="1" customWidth="1"/>
    <col min="7173" max="7173" width="30.25" style="1" customWidth="1"/>
    <col min="7174" max="7174" width="28.75" style="1" customWidth="1"/>
    <col min="7175" max="7175" width="23.125" style="1" customWidth="1"/>
    <col min="7176" max="7176" width="24.25" style="1" customWidth="1"/>
    <col min="7177" max="7177" width="27.125" style="1" customWidth="1"/>
    <col min="7178" max="7178" width="33.5" style="1" customWidth="1"/>
    <col min="7179" max="7179" width="39.5" style="1" customWidth="1"/>
    <col min="7180" max="7180" width="40.25" style="1" customWidth="1"/>
    <col min="7181" max="7181" width="33.625" style="1" customWidth="1"/>
    <col min="7182" max="7182" width="72.625" style="1" customWidth="1"/>
    <col min="7183" max="7183" width="60.75" style="1" customWidth="1"/>
    <col min="7184" max="7184" width="21" style="1" customWidth="1"/>
    <col min="7185" max="7185" width="22.5" style="1" customWidth="1"/>
    <col min="7186" max="7186" width="18.75" style="1" customWidth="1"/>
    <col min="7187" max="7187" width="17.75" style="1" customWidth="1"/>
    <col min="7188" max="7188" width="23" style="1" customWidth="1"/>
    <col min="7189" max="7189" width="10.875" style="1" bestFit="1" customWidth="1"/>
    <col min="7190" max="7424" width="11" style="1"/>
    <col min="7425" max="7425" width="34.5" style="1" customWidth="1"/>
    <col min="7426" max="7426" width="34.75" style="1" customWidth="1"/>
    <col min="7427" max="7427" width="25" style="1" customWidth="1"/>
    <col min="7428" max="7428" width="29.25" style="1" customWidth="1"/>
    <col min="7429" max="7429" width="30.25" style="1" customWidth="1"/>
    <col min="7430" max="7430" width="28.75" style="1" customWidth="1"/>
    <col min="7431" max="7431" width="23.125" style="1" customWidth="1"/>
    <col min="7432" max="7432" width="24.25" style="1" customWidth="1"/>
    <col min="7433" max="7433" width="27.125" style="1" customWidth="1"/>
    <col min="7434" max="7434" width="33.5" style="1" customWidth="1"/>
    <col min="7435" max="7435" width="39.5" style="1" customWidth="1"/>
    <col min="7436" max="7436" width="40.25" style="1" customWidth="1"/>
    <col min="7437" max="7437" width="33.625" style="1" customWidth="1"/>
    <col min="7438" max="7438" width="72.625" style="1" customWidth="1"/>
    <col min="7439" max="7439" width="60.75" style="1" customWidth="1"/>
    <col min="7440" max="7440" width="21" style="1" customWidth="1"/>
    <col min="7441" max="7441" width="22.5" style="1" customWidth="1"/>
    <col min="7442" max="7442" width="18.75" style="1" customWidth="1"/>
    <col min="7443" max="7443" width="17.75" style="1" customWidth="1"/>
    <col min="7444" max="7444" width="23" style="1" customWidth="1"/>
    <col min="7445" max="7445" width="10.875" style="1" bestFit="1" customWidth="1"/>
    <col min="7446" max="7680" width="11" style="1"/>
    <col min="7681" max="7681" width="34.5" style="1" customWidth="1"/>
    <col min="7682" max="7682" width="34.75" style="1" customWidth="1"/>
    <col min="7683" max="7683" width="25" style="1" customWidth="1"/>
    <col min="7684" max="7684" width="29.25" style="1" customWidth="1"/>
    <col min="7685" max="7685" width="30.25" style="1" customWidth="1"/>
    <col min="7686" max="7686" width="28.75" style="1" customWidth="1"/>
    <col min="7687" max="7687" width="23.125" style="1" customWidth="1"/>
    <col min="7688" max="7688" width="24.25" style="1" customWidth="1"/>
    <col min="7689" max="7689" width="27.125" style="1" customWidth="1"/>
    <col min="7690" max="7690" width="33.5" style="1" customWidth="1"/>
    <col min="7691" max="7691" width="39.5" style="1" customWidth="1"/>
    <col min="7692" max="7692" width="40.25" style="1" customWidth="1"/>
    <col min="7693" max="7693" width="33.625" style="1" customWidth="1"/>
    <col min="7694" max="7694" width="72.625" style="1" customWidth="1"/>
    <col min="7695" max="7695" width="60.75" style="1" customWidth="1"/>
    <col min="7696" max="7696" width="21" style="1" customWidth="1"/>
    <col min="7697" max="7697" width="22.5" style="1" customWidth="1"/>
    <col min="7698" max="7698" width="18.75" style="1" customWidth="1"/>
    <col min="7699" max="7699" width="17.75" style="1" customWidth="1"/>
    <col min="7700" max="7700" width="23" style="1" customWidth="1"/>
    <col min="7701" max="7701" width="10.875" style="1" bestFit="1" customWidth="1"/>
    <col min="7702" max="7936" width="11" style="1"/>
    <col min="7937" max="7937" width="34.5" style="1" customWidth="1"/>
    <col min="7938" max="7938" width="34.75" style="1" customWidth="1"/>
    <col min="7939" max="7939" width="25" style="1" customWidth="1"/>
    <col min="7940" max="7940" width="29.25" style="1" customWidth="1"/>
    <col min="7941" max="7941" width="30.25" style="1" customWidth="1"/>
    <col min="7942" max="7942" width="28.75" style="1" customWidth="1"/>
    <col min="7943" max="7943" width="23.125" style="1" customWidth="1"/>
    <col min="7944" max="7944" width="24.25" style="1" customWidth="1"/>
    <col min="7945" max="7945" width="27.125" style="1" customWidth="1"/>
    <col min="7946" max="7946" width="33.5" style="1" customWidth="1"/>
    <col min="7947" max="7947" width="39.5" style="1" customWidth="1"/>
    <col min="7948" max="7948" width="40.25" style="1" customWidth="1"/>
    <col min="7949" max="7949" width="33.625" style="1" customWidth="1"/>
    <col min="7950" max="7950" width="72.625" style="1" customWidth="1"/>
    <col min="7951" max="7951" width="60.75" style="1" customWidth="1"/>
    <col min="7952" max="7952" width="21" style="1" customWidth="1"/>
    <col min="7953" max="7953" width="22.5" style="1" customWidth="1"/>
    <col min="7954" max="7954" width="18.75" style="1" customWidth="1"/>
    <col min="7955" max="7955" width="17.75" style="1" customWidth="1"/>
    <col min="7956" max="7956" width="23" style="1" customWidth="1"/>
    <col min="7957" max="7957" width="10.875" style="1" bestFit="1" customWidth="1"/>
    <col min="7958" max="8192" width="11" style="1"/>
    <col min="8193" max="8193" width="34.5" style="1" customWidth="1"/>
    <col min="8194" max="8194" width="34.75" style="1" customWidth="1"/>
    <col min="8195" max="8195" width="25" style="1" customWidth="1"/>
    <col min="8196" max="8196" width="29.25" style="1" customWidth="1"/>
    <col min="8197" max="8197" width="30.25" style="1" customWidth="1"/>
    <col min="8198" max="8198" width="28.75" style="1" customWidth="1"/>
    <col min="8199" max="8199" width="23.125" style="1" customWidth="1"/>
    <col min="8200" max="8200" width="24.25" style="1" customWidth="1"/>
    <col min="8201" max="8201" width="27.125" style="1" customWidth="1"/>
    <col min="8202" max="8202" width="33.5" style="1" customWidth="1"/>
    <col min="8203" max="8203" width="39.5" style="1" customWidth="1"/>
    <col min="8204" max="8204" width="40.25" style="1" customWidth="1"/>
    <col min="8205" max="8205" width="33.625" style="1" customWidth="1"/>
    <col min="8206" max="8206" width="72.625" style="1" customWidth="1"/>
    <col min="8207" max="8207" width="60.75" style="1" customWidth="1"/>
    <col min="8208" max="8208" width="21" style="1" customWidth="1"/>
    <col min="8209" max="8209" width="22.5" style="1" customWidth="1"/>
    <col min="8210" max="8210" width="18.75" style="1" customWidth="1"/>
    <col min="8211" max="8211" width="17.75" style="1" customWidth="1"/>
    <col min="8212" max="8212" width="23" style="1" customWidth="1"/>
    <col min="8213" max="8213" width="10.875" style="1" bestFit="1" customWidth="1"/>
    <col min="8214" max="8448" width="11" style="1"/>
    <col min="8449" max="8449" width="34.5" style="1" customWidth="1"/>
    <col min="8450" max="8450" width="34.75" style="1" customWidth="1"/>
    <col min="8451" max="8451" width="25" style="1" customWidth="1"/>
    <col min="8452" max="8452" width="29.25" style="1" customWidth="1"/>
    <col min="8453" max="8453" width="30.25" style="1" customWidth="1"/>
    <col min="8454" max="8454" width="28.75" style="1" customWidth="1"/>
    <col min="8455" max="8455" width="23.125" style="1" customWidth="1"/>
    <col min="8456" max="8456" width="24.25" style="1" customWidth="1"/>
    <col min="8457" max="8457" width="27.125" style="1" customWidth="1"/>
    <col min="8458" max="8458" width="33.5" style="1" customWidth="1"/>
    <col min="8459" max="8459" width="39.5" style="1" customWidth="1"/>
    <col min="8460" max="8460" width="40.25" style="1" customWidth="1"/>
    <col min="8461" max="8461" width="33.625" style="1" customWidth="1"/>
    <col min="8462" max="8462" width="72.625" style="1" customWidth="1"/>
    <col min="8463" max="8463" width="60.75" style="1" customWidth="1"/>
    <col min="8464" max="8464" width="21" style="1" customWidth="1"/>
    <col min="8465" max="8465" width="22.5" style="1" customWidth="1"/>
    <col min="8466" max="8466" width="18.75" style="1" customWidth="1"/>
    <col min="8467" max="8467" width="17.75" style="1" customWidth="1"/>
    <col min="8468" max="8468" width="23" style="1" customWidth="1"/>
    <col min="8469" max="8469" width="10.875" style="1" bestFit="1" customWidth="1"/>
    <col min="8470" max="8704" width="11" style="1"/>
    <col min="8705" max="8705" width="34.5" style="1" customWidth="1"/>
    <col min="8706" max="8706" width="34.75" style="1" customWidth="1"/>
    <col min="8707" max="8707" width="25" style="1" customWidth="1"/>
    <col min="8708" max="8708" width="29.25" style="1" customWidth="1"/>
    <col min="8709" max="8709" width="30.25" style="1" customWidth="1"/>
    <col min="8710" max="8710" width="28.75" style="1" customWidth="1"/>
    <col min="8711" max="8711" width="23.125" style="1" customWidth="1"/>
    <col min="8712" max="8712" width="24.25" style="1" customWidth="1"/>
    <col min="8713" max="8713" width="27.125" style="1" customWidth="1"/>
    <col min="8714" max="8714" width="33.5" style="1" customWidth="1"/>
    <col min="8715" max="8715" width="39.5" style="1" customWidth="1"/>
    <col min="8716" max="8716" width="40.25" style="1" customWidth="1"/>
    <col min="8717" max="8717" width="33.625" style="1" customWidth="1"/>
    <col min="8718" max="8718" width="72.625" style="1" customWidth="1"/>
    <col min="8719" max="8719" width="60.75" style="1" customWidth="1"/>
    <col min="8720" max="8720" width="21" style="1" customWidth="1"/>
    <col min="8721" max="8721" width="22.5" style="1" customWidth="1"/>
    <col min="8722" max="8722" width="18.75" style="1" customWidth="1"/>
    <col min="8723" max="8723" width="17.75" style="1" customWidth="1"/>
    <col min="8724" max="8724" width="23" style="1" customWidth="1"/>
    <col min="8725" max="8725" width="10.875" style="1" bestFit="1" customWidth="1"/>
    <col min="8726" max="8960" width="11" style="1"/>
    <col min="8961" max="8961" width="34.5" style="1" customWidth="1"/>
    <col min="8962" max="8962" width="34.75" style="1" customWidth="1"/>
    <col min="8963" max="8963" width="25" style="1" customWidth="1"/>
    <col min="8964" max="8964" width="29.25" style="1" customWidth="1"/>
    <col min="8965" max="8965" width="30.25" style="1" customWidth="1"/>
    <col min="8966" max="8966" width="28.75" style="1" customWidth="1"/>
    <col min="8967" max="8967" width="23.125" style="1" customWidth="1"/>
    <col min="8968" max="8968" width="24.25" style="1" customWidth="1"/>
    <col min="8969" max="8969" width="27.125" style="1" customWidth="1"/>
    <col min="8970" max="8970" width="33.5" style="1" customWidth="1"/>
    <col min="8971" max="8971" width="39.5" style="1" customWidth="1"/>
    <col min="8972" max="8972" width="40.25" style="1" customWidth="1"/>
    <col min="8973" max="8973" width="33.625" style="1" customWidth="1"/>
    <col min="8974" max="8974" width="72.625" style="1" customWidth="1"/>
    <col min="8975" max="8975" width="60.75" style="1" customWidth="1"/>
    <col min="8976" max="8976" width="21" style="1" customWidth="1"/>
    <col min="8977" max="8977" width="22.5" style="1" customWidth="1"/>
    <col min="8978" max="8978" width="18.75" style="1" customWidth="1"/>
    <col min="8979" max="8979" width="17.75" style="1" customWidth="1"/>
    <col min="8980" max="8980" width="23" style="1" customWidth="1"/>
    <col min="8981" max="8981" width="10.875" style="1" bestFit="1" customWidth="1"/>
    <col min="8982" max="9216" width="11" style="1"/>
    <col min="9217" max="9217" width="34.5" style="1" customWidth="1"/>
    <col min="9218" max="9218" width="34.75" style="1" customWidth="1"/>
    <col min="9219" max="9219" width="25" style="1" customWidth="1"/>
    <col min="9220" max="9220" width="29.25" style="1" customWidth="1"/>
    <col min="9221" max="9221" width="30.25" style="1" customWidth="1"/>
    <col min="9222" max="9222" width="28.75" style="1" customWidth="1"/>
    <col min="9223" max="9223" width="23.125" style="1" customWidth="1"/>
    <col min="9224" max="9224" width="24.25" style="1" customWidth="1"/>
    <col min="9225" max="9225" width="27.125" style="1" customWidth="1"/>
    <col min="9226" max="9226" width="33.5" style="1" customWidth="1"/>
    <col min="9227" max="9227" width="39.5" style="1" customWidth="1"/>
    <col min="9228" max="9228" width="40.25" style="1" customWidth="1"/>
    <col min="9229" max="9229" width="33.625" style="1" customWidth="1"/>
    <col min="9230" max="9230" width="72.625" style="1" customWidth="1"/>
    <col min="9231" max="9231" width="60.75" style="1" customWidth="1"/>
    <col min="9232" max="9232" width="21" style="1" customWidth="1"/>
    <col min="9233" max="9233" width="22.5" style="1" customWidth="1"/>
    <col min="9234" max="9234" width="18.75" style="1" customWidth="1"/>
    <col min="9235" max="9235" width="17.75" style="1" customWidth="1"/>
    <col min="9236" max="9236" width="23" style="1" customWidth="1"/>
    <col min="9237" max="9237" width="10.875" style="1" bestFit="1" customWidth="1"/>
    <col min="9238" max="9472" width="11" style="1"/>
    <col min="9473" max="9473" width="34.5" style="1" customWidth="1"/>
    <col min="9474" max="9474" width="34.75" style="1" customWidth="1"/>
    <col min="9475" max="9475" width="25" style="1" customWidth="1"/>
    <col min="9476" max="9476" width="29.25" style="1" customWidth="1"/>
    <col min="9477" max="9477" width="30.25" style="1" customWidth="1"/>
    <col min="9478" max="9478" width="28.75" style="1" customWidth="1"/>
    <col min="9479" max="9479" width="23.125" style="1" customWidth="1"/>
    <col min="9480" max="9480" width="24.25" style="1" customWidth="1"/>
    <col min="9481" max="9481" width="27.125" style="1" customWidth="1"/>
    <col min="9482" max="9482" width="33.5" style="1" customWidth="1"/>
    <col min="9483" max="9483" width="39.5" style="1" customWidth="1"/>
    <col min="9484" max="9484" width="40.25" style="1" customWidth="1"/>
    <col min="9485" max="9485" width="33.625" style="1" customWidth="1"/>
    <col min="9486" max="9486" width="72.625" style="1" customWidth="1"/>
    <col min="9487" max="9487" width="60.75" style="1" customWidth="1"/>
    <col min="9488" max="9488" width="21" style="1" customWidth="1"/>
    <col min="9489" max="9489" width="22.5" style="1" customWidth="1"/>
    <col min="9490" max="9490" width="18.75" style="1" customWidth="1"/>
    <col min="9491" max="9491" width="17.75" style="1" customWidth="1"/>
    <col min="9492" max="9492" width="23" style="1" customWidth="1"/>
    <col min="9493" max="9493" width="10.875" style="1" bestFit="1" customWidth="1"/>
    <col min="9494" max="9728" width="11" style="1"/>
    <col min="9729" max="9729" width="34.5" style="1" customWidth="1"/>
    <col min="9730" max="9730" width="34.75" style="1" customWidth="1"/>
    <col min="9731" max="9731" width="25" style="1" customWidth="1"/>
    <col min="9732" max="9732" width="29.25" style="1" customWidth="1"/>
    <col min="9733" max="9733" width="30.25" style="1" customWidth="1"/>
    <col min="9734" max="9734" width="28.75" style="1" customWidth="1"/>
    <col min="9735" max="9735" width="23.125" style="1" customWidth="1"/>
    <col min="9736" max="9736" width="24.25" style="1" customWidth="1"/>
    <col min="9737" max="9737" width="27.125" style="1" customWidth="1"/>
    <col min="9738" max="9738" width="33.5" style="1" customWidth="1"/>
    <col min="9739" max="9739" width="39.5" style="1" customWidth="1"/>
    <col min="9740" max="9740" width="40.25" style="1" customWidth="1"/>
    <col min="9741" max="9741" width="33.625" style="1" customWidth="1"/>
    <col min="9742" max="9742" width="72.625" style="1" customWidth="1"/>
    <col min="9743" max="9743" width="60.75" style="1" customWidth="1"/>
    <col min="9744" max="9744" width="21" style="1" customWidth="1"/>
    <col min="9745" max="9745" width="22.5" style="1" customWidth="1"/>
    <col min="9746" max="9746" width="18.75" style="1" customWidth="1"/>
    <col min="9747" max="9747" width="17.75" style="1" customWidth="1"/>
    <col min="9748" max="9748" width="23" style="1" customWidth="1"/>
    <col min="9749" max="9749" width="10.875" style="1" bestFit="1" customWidth="1"/>
    <col min="9750" max="9984" width="11" style="1"/>
    <col min="9985" max="9985" width="34.5" style="1" customWidth="1"/>
    <col min="9986" max="9986" width="34.75" style="1" customWidth="1"/>
    <col min="9987" max="9987" width="25" style="1" customWidth="1"/>
    <col min="9988" max="9988" width="29.25" style="1" customWidth="1"/>
    <col min="9989" max="9989" width="30.25" style="1" customWidth="1"/>
    <col min="9990" max="9990" width="28.75" style="1" customWidth="1"/>
    <col min="9991" max="9991" width="23.125" style="1" customWidth="1"/>
    <col min="9992" max="9992" width="24.25" style="1" customWidth="1"/>
    <col min="9993" max="9993" width="27.125" style="1" customWidth="1"/>
    <col min="9994" max="9994" width="33.5" style="1" customWidth="1"/>
    <col min="9995" max="9995" width="39.5" style="1" customWidth="1"/>
    <col min="9996" max="9996" width="40.25" style="1" customWidth="1"/>
    <col min="9997" max="9997" width="33.625" style="1" customWidth="1"/>
    <col min="9998" max="9998" width="72.625" style="1" customWidth="1"/>
    <col min="9999" max="9999" width="60.75" style="1" customWidth="1"/>
    <col min="10000" max="10000" width="21" style="1" customWidth="1"/>
    <col min="10001" max="10001" width="22.5" style="1" customWidth="1"/>
    <col min="10002" max="10002" width="18.75" style="1" customWidth="1"/>
    <col min="10003" max="10003" width="17.75" style="1" customWidth="1"/>
    <col min="10004" max="10004" width="23" style="1" customWidth="1"/>
    <col min="10005" max="10005" width="10.875" style="1" bestFit="1" customWidth="1"/>
    <col min="10006" max="10240" width="11" style="1"/>
    <col min="10241" max="10241" width="34.5" style="1" customWidth="1"/>
    <col min="10242" max="10242" width="34.75" style="1" customWidth="1"/>
    <col min="10243" max="10243" width="25" style="1" customWidth="1"/>
    <col min="10244" max="10244" width="29.25" style="1" customWidth="1"/>
    <col min="10245" max="10245" width="30.25" style="1" customWidth="1"/>
    <col min="10246" max="10246" width="28.75" style="1" customWidth="1"/>
    <col min="10247" max="10247" width="23.125" style="1" customWidth="1"/>
    <col min="10248" max="10248" width="24.25" style="1" customWidth="1"/>
    <col min="10249" max="10249" width="27.125" style="1" customWidth="1"/>
    <col min="10250" max="10250" width="33.5" style="1" customWidth="1"/>
    <col min="10251" max="10251" width="39.5" style="1" customWidth="1"/>
    <col min="10252" max="10252" width="40.25" style="1" customWidth="1"/>
    <col min="10253" max="10253" width="33.625" style="1" customWidth="1"/>
    <col min="10254" max="10254" width="72.625" style="1" customWidth="1"/>
    <col min="10255" max="10255" width="60.75" style="1" customWidth="1"/>
    <col min="10256" max="10256" width="21" style="1" customWidth="1"/>
    <col min="10257" max="10257" width="22.5" style="1" customWidth="1"/>
    <col min="10258" max="10258" width="18.75" style="1" customWidth="1"/>
    <col min="10259" max="10259" width="17.75" style="1" customWidth="1"/>
    <col min="10260" max="10260" width="23" style="1" customWidth="1"/>
    <col min="10261" max="10261" width="10.875" style="1" bestFit="1" customWidth="1"/>
    <col min="10262" max="10496" width="11" style="1"/>
    <col min="10497" max="10497" width="34.5" style="1" customWidth="1"/>
    <col min="10498" max="10498" width="34.75" style="1" customWidth="1"/>
    <col min="10499" max="10499" width="25" style="1" customWidth="1"/>
    <col min="10500" max="10500" width="29.25" style="1" customWidth="1"/>
    <col min="10501" max="10501" width="30.25" style="1" customWidth="1"/>
    <col min="10502" max="10502" width="28.75" style="1" customWidth="1"/>
    <col min="10503" max="10503" width="23.125" style="1" customWidth="1"/>
    <col min="10504" max="10504" width="24.25" style="1" customWidth="1"/>
    <col min="10505" max="10505" width="27.125" style="1" customWidth="1"/>
    <col min="10506" max="10506" width="33.5" style="1" customWidth="1"/>
    <col min="10507" max="10507" width="39.5" style="1" customWidth="1"/>
    <col min="10508" max="10508" width="40.25" style="1" customWidth="1"/>
    <col min="10509" max="10509" width="33.625" style="1" customWidth="1"/>
    <col min="10510" max="10510" width="72.625" style="1" customWidth="1"/>
    <col min="10511" max="10511" width="60.75" style="1" customWidth="1"/>
    <col min="10512" max="10512" width="21" style="1" customWidth="1"/>
    <col min="10513" max="10513" width="22.5" style="1" customWidth="1"/>
    <col min="10514" max="10514" width="18.75" style="1" customWidth="1"/>
    <col min="10515" max="10515" width="17.75" style="1" customWidth="1"/>
    <col min="10516" max="10516" width="23" style="1" customWidth="1"/>
    <col min="10517" max="10517" width="10.875" style="1" bestFit="1" customWidth="1"/>
    <col min="10518" max="10752" width="11" style="1"/>
    <col min="10753" max="10753" width="34.5" style="1" customWidth="1"/>
    <col min="10754" max="10754" width="34.75" style="1" customWidth="1"/>
    <col min="10755" max="10755" width="25" style="1" customWidth="1"/>
    <col min="10756" max="10756" width="29.25" style="1" customWidth="1"/>
    <col min="10757" max="10757" width="30.25" style="1" customWidth="1"/>
    <col min="10758" max="10758" width="28.75" style="1" customWidth="1"/>
    <col min="10759" max="10759" width="23.125" style="1" customWidth="1"/>
    <col min="10760" max="10760" width="24.25" style="1" customWidth="1"/>
    <col min="10761" max="10761" width="27.125" style="1" customWidth="1"/>
    <col min="10762" max="10762" width="33.5" style="1" customWidth="1"/>
    <col min="10763" max="10763" width="39.5" style="1" customWidth="1"/>
    <col min="10764" max="10764" width="40.25" style="1" customWidth="1"/>
    <col min="10765" max="10765" width="33.625" style="1" customWidth="1"/>
    <col min="10766" max="10766" width="72.625" style="1" customWidth="1"/>
    <col min="10767" max="10767" width="60.75" style="1" customWidth="1"/>
    <col min="10768" max="10768" width="21" style="1" customWidth="1"/>
    <col min="10769" max="10769" width="22.5" style="1" customWidth="1"/>
    <col min="10770" max="10770" width="18.75" style="1" customWidth="1"/>
    <col min="10771" max="10771" width="17.75" style="1" customWidth="1"/>
    <col min="10772" max="10772" width="23" style="1" customWidth="1"/>
    <col min="10773" max="10773" width="10.875" style="1" bestFit="1" customWidth="1"/>
    <col min="10774" max="11008" width="11" style="1"/>
    <col min="11009" max="11009" width="34.5" style="1" customWidth="1"/>
    <col min="11010" max="11010" width="34.75" style="1" customWidth="1"/>
    <col min="11011" max="11011" width="25" style="1" customWidth="1"/>
    <col min="11012" max="11012" width="29.25" style="1" customWidth="1"/>
    <col min="11013" max="11013" width="30.25" style="1" customWidth="1"/>
    <col min="11014" max="11014" width="28.75" style="1" customWidth="1"/>
    <col min="11015" max="11015" width="23.125" style="1" customWidth="1"/>
    <col min="11016" max="11016" width="24.25" style="1" customWidth="1"/>
    <col min="11017" max="11017" width="27.125" style="1" customWidth="1"/>
    <col min="11018" max="11018" width="33.5" style="1" customWidth="1"/>
    <col min="11019" max="11019" width="39.5" style="1" customWidth="1"/>
    <col min="11020" max="11020" width="40.25" style="1" customWidth="1"/>
    <col min="11021" max="11021" width="33.625" style="1" customWidth="1"/>
    <col min="11022" max="11022" width="72.625" style="1" customWidth="1"/>
    <col min="11023" max="11023" width="60.75" style="1" customWidth="1"/>
    <col min="11024" max="11024" width="21" style="1" customWidth="1"/>
    <col min="11025" max="11025" width="22.5" style="1" customWidth="1"/>
    <col min="11026" max="11026" width="18.75" style="1" customWidth="1"/>
    <col min="11027" max="11027" width="17.75" style="1" customWidth="1"/>
    <col min="11028" max="11028" width="23" style="1" customWidth="1"/>
    <col min="11029" max="11029" width="10.875" style="1" bestFit="1" customWidth="1"/>
    <col min="11030" max="11264" width="11" style="1"/>
    <col min="11265" max="11265" width="34.5" style="1" customWidth="1"/>
    <col min="11266" max="11266" width="34.75" style="1" customWidth="1"/>
    <col min="11267" max="11267" width="25" style="1" customWidth="1"/>
    <col min="11268" max="11268" width="29.25" style="1" customWidth="1"/>
    <col min="11269" max="11269" width="30.25" style="1" customWidth="1"/>
    <col min="11270" max="11270" width="28.75" style="1" customWidth="1"/>
    <col min="11271" max="11271" width="23.125" style="1" customWidth="1"/>
    <col min="11272" max="11272" width="24.25" style="1" customWidth="1"/>
    <col min="11273" max="11273" width="27.125" style="1" customWidth="1"/>
    <col min="11274" max="11274" width="33.5" style="1" customWidth="1"/>
    <col min="11275" max="11275" width="39.5" style="1" customWidth="1"/>
    <col min="11276" max="11276" width="40.25" style="1" customWidth="1"/>
    <col min="11277" max="11277" width="33.625" style="1" customWidth="1"/>
    <col min="11278" max="11278" width="72.625" style="1" customWidth="1"/>
    <col min="11279" max="11279" width="60.75" style="1" customWidth="1"/>
    <col min="11280" max="11280" width="21" style="1" customWidth="1"/>
    <col min="11281" max="11281" width="22.5" style="1" customWidth="1"/>
    <col min="11282" max="11282" width="18.75" style="1" customWidth="1"/>
    <col min="11283" max="11283" width="17.75" style="1" customWidth="1"/>
    <col min="11284" max="11284" width="23" style="1" customWidth="1"/>
    <col min="11285" max="11285" width="10.875" style="1" bestFit="1" customWidth="1"/>
    <col min="11286" max="11520" width="11" style="1"/>
    <col min="11521" max="11521" width="34.5" style="1" customWidth="1"/>
    <col min="11522" max="11522" width="34.75" style="1" customWidth="1"/>
    <col min="11523" max="11523" width="25" style="1" customWidth="1"/>
    <col min="11524" max="11524" width="29.25" style="1" customWidth="1"/>
    <col min="11525" max="11525" width="30.25" style="1" customWidth="1"/>
    <col min="11526" max="11526" width="28.75" style="1" customWidth="1"/>
    <col min="11527" max="11527" width="23.125" style="1" customWidth="1"/>
    <col min="11528" max="11528" width="24.25" style="1" customWidth="1"/>
    <col min="11529" max="11529" width="27.125" style="1" customWidth="1"/>
    <col min="11530" max="11530" width="33.5" style="1" customWidth="1"/>
    <col min="11531" max="11531" width="39.5" style="1" customWidth="1"/>
    <col min="11532" max="11532" width="40.25" style="1" customWidth="1"/>
    <col min="11533" max="11533" width="33.625" style="1" customWidth="1"/>
    <col min="11534" max="11534" width="72.625" style="1" customWidth="1"/>
    <col min="11535" max="11535" width="60.75" style="1" customWidth="1"/>
    <col min="11536" max="11536" width="21" style="1" customWidth="1"/>
    <col min="11537" max="11537" width="22.5" style="1" customWidth="1"/>
    <col min="11538" max="11538" width="18.75" style="1" customWidth="1"/>
    <col min="11539" max="11539" width="17.75" style="1" customWidth="1"/>
    <col min="11540" max="11540" width="23" style="1" customWidth="1"/>
    <col min="11541" max="11541" width="10.875" style="1" bestFit="1" customWidth="1"/>
    <col min="11542" max="11776" width="11" style="1"/>
    <col min="11777" max="11777" width="34.5" style="1" customWidth="1"/>
    <col min="11778" max="11778" width="34.75" style="1" customWidth="1"/>
    <col min="11779" max="11779" width="25" style="1" customWidth="1"/>
    <col min="11780" max="11780" width="29.25" style="1" customWidth="1"/>
    <col min="11781" max="11781" width="30.25" style="1" customWidth="1"/>
    <col min="11782" max="11782" width="28.75" style="1" customWidth="1"/>
    <col min="11783" max="11783" width="23.125" style="1" customWidth="1"/>
    <col min="11784" max="11784" width="24.25" style="1" customWidth="1"/>
    <col min="11785" max="11785" width="27.125" style="1" customWidth="1"/>
    <col min="11786" max="11786" width="33.5" style="1" customWidth="1"/>
    <col min="11787" max="11787" width="39.5" style="1" customWidth="1"/>
    <col min="11788" max="11788" width="40.25" style="1" customWidth="1"/>
    <col min="11789" max="11789" width="33.625" style="1" customWidth="1"/>
    <col min="11790" max="11790" width="72.625" style="1" customWidth="1"/>
    <col min="11791" max="11791" width="60.75" style="1" customWidth="1"/>
    <col min="11792" max="11792" width="21" style="1" customWidth="1"/>
    <col min="11793" max="11793" width="22.5" style="1" customWidth="1"/>
    <col min="11794" max="11794" width="18.75" style="1" customWidth="1"/>
    <col min="11795" max="11795" width="17.75" style="1" customWidth="1"/>
    <col min="11796" max="11796" width="23" style="1" customWidth="1"/>
    <col min="11797" max="11797" width="10.875" style="1" bestFit="1" customWidth="1"/>
    <col min="11798" max="12032" width="11" style="1"/>
    <col min="12033" max="12033" width="34.5" style="1" customWidth="1"/>
    <col min="12034" max="12034" width="34.75" style="1" customWidth="1"/>
    <col min="12035" max="12035" width="25" style="1" customWidth="1"/>
    <col min="12036" max="12036" width="29.25" style="1" customWidth="1"/>
    <col min="12037" max="12037" width="30.25" style="1" customWidth="1"/>
    <col min="12038" max="12038" width="28.75" style="1" customWidth="1"/>
    <col min="12039" max="12039" width="23.125" style="1" customWidth="1"/>
    <col min="12040" max="12040" width="24.25" style="1" customWidth="1"/>
    <col min="12041" max="12041" width="27.125" style="1" customWidth="1"/>
    <col min="12042" max="12042" width="33.5" style="1" customWidth="1"/>
    <col min="12043" max="12043" width="39.5" style="1" customWidth="1"/>
    <col min="12044" max="12044" width="40.25" style="1" customWidth="1"/>
    <col min="12045" max="12045" width="33.625" style="1" customWidth="1"/>
    <col min="12046" max="12046" width="72.625" style="1" customWidth="1"/>
    <col min="12047" max="12047" width="60.75" style="1" customWidth="1"/>
    <col min="12048" max="12048" width="21" style="1" customWidth="1"/>
    <col min="12049" max="12049" width="22.5" style="1" customWidth="1"/>
    <col min="12050" max="12050" width="18.75" style="1" customWidth="1"/>
    <col min="12051" max="12051" width="17.75" style="1" customWidth="1"/>
    <col min="12052" max="12052" width="23" style="1" customWidth="1"/>
    <col min="12053" max="12053" width="10.875" style="1" bestFit="1" customWidth="1"/>
    <col min="12054" max="12288" width="11" style="1"/>
    <col min="12289" max="12289" width="34.5" style="1" customWidth="1"/>
    <col min="12290" max="12290" width="34.75" style="1" customWidth="1"/>
    <col min="12291" max="12291" width="25" style="1" customWidth="1"/>
    <col min="12292" max="12292" width="29.25" style="1" customWidth="1"/>
    <col min="12293" max="12293" width="30.25" style="1" customWidth="1"/>
    <col min="12294" max="12294" width="28.75" style="1" customWidth="1"/>
    <col min="12295" max="12295" width="23.125" style="1" customWidth="1"/>
    <col min="12296" max="12296" width="24.25" style="1" customWidth="1"/>
    <col min="12297" max="12297" width="27.125" style="1" customWidth="1"/>
    <col min="12298" max="12298" width="33.5" style="1" customWidth="1"/>
    <col min="12299" max="12299" width="39.5" style="1" customWidth="1"/>
    <col min="12300" max="12300" width="40.25" style="1" customWidth="1"/>
    <col min="12301" max="12301" width="33.625" style="1" customWidth="1"/>
    <col min="12302" max="12302" width="72.625" style="1" customWidth="1"/>
    <col min="12303" max="12303" width="60.75" style="1" customWidth="1"/>
    <col min="12304" max="12304" width="21" style="1" customWidth="1"/>
    <col min="12305" max="12305" width="22.5" style="1" customWidth="1"/>
    <col min="12306" max="12306" width="18.75" style="1" customWidth="1"/>
    <col min="12307" max="12307" width="17.75" style="1" customWidth="1"/>
    <col min="12308" max="12308" width="23" style="1" customWidth="1"/>
    <col min="12309" max="12309" width="10.875" style="1" bestFit="1" customWidth="1"/>
    <col min="12310" max="12544" width="11" style="1"/>
    <col min="12545" max="12545" width="34.5" style="1" customWidth="1"/>
    <col min="12546" max="12546" width="34.75" style="1" customWidth="1"/>
    <col min="12547" max="12547" width="25" style="1" customWidth="1"/>
    <col min="12548" max="12548" width="29.25" style="1" customWidth="1"/>
    <col min="12549" max="12549" width="30.25" style="1" customWidth="1"/>
    <col min="12550" max="12550" width="28.75" style="1" customWidth="1"/>
    <col min="12551" max="12551" width="23.125" style="1" customWidth="1"/>
    <col min="12552" max="12552" width="24.25" style="1" customWidth="1"/>
    <col min="12553" max="12553" width="27.125" style="1" customWidth="1"/>
    <col min="12554" max="12554" width="33.5" style="1" customWidth="1"/>
    <col min="12555" max="12555" width="39.5" style="1" customWidth="1"/>
    <col min="12556" max="12556" width="40.25" style="1" customWidth="1"/>
    <col min="12557" max="12557" width="33.625" style="1" customWidth="1"/>
    <col min="12558" max="12558" width="72.625" style="1" customWidth="1"/>
    <col min="12559" max="12559" width="60.75" style="1" customWidth="1"/>
    <col min="12560" max="12560" width="21" style="1" customWidth="1"/>
    <col min="12561" max="12561" width="22.5" style="1" customWidth="1"/>
    <col min="12562" max="12562" width="18.75" style="1" customWidth="1"/>
    <col min="12563" max="12563" width="17.75" style="1" customWidth="1"/>
    <col min="12564" max="12564" width="23" style="1" customWidth="1"/>
    <col min="12565" max="12565" width="10.875" style="1" bestFit="1" customWidth="1"/>
    <col min="12566" max="12800" width="11" style="1"/>
    <col min="12801" max="12801" width="34.5" style="1" customWidth="1"/>
    <col min="12802" max="12802" width="34.75" style="1" customWidth="1"/>
    <col min="12803" max="12803" width="25" style="1" customWidth="1"/>
    <col min="12804" max="12804" width="29.25" style="1" customWidth="1"/>
    <col min="12805" max="12805" width="30.25" style="1" customWidth="1"/>
    <col min="12806" max="12806" width="28.75" style="1" customWidth="1"/>
    <col min="12807" max="12807" width="23.125" style="1" customWidth="1"/>
    <col min="12808" max="12808" width="24.25" style="1" customWidth="1"/>
    <col min="12809" max="12809" width="27.125" style="1" customWidth="1"/>
    <col min="12810" max="12810" width="33.5" style="1" customWidth="1"/>
    <col min="12811" max="12811" width="39.5" style="1" customWidth="1"/>
    <col min="12812" max="12812" width="40.25" style="1" customWidth="1"/>
    <col min="12813" max="12813" width="33.625" style="1" customWidth="1"/>
    <col min="12814" max="12814" width="72.625" style="1" customWidth="1"/>
    <col min="12815" max="12815" width="60.75" style="1" customWidth="1"/>
    <col min="12816" max="12816" width="21" style="1" customWidth="1"/>
    <col min="12817" max="12817" width="22.5" style="1" customWidth="1"/>
    <col min="12818" max="12818" width="18.75" style="1" customWidth="1"/>
    <col min="12819" max="12819" width="17.75" style="1" customWidth="1"/>
    <col min="12820" max="12820" width="23" style="1" customWidth="1"/>
    <col min="12821" max="12821" width="10.875" style="1" bestFit="1" customWidth="1"/>
    <col min="12822" max="13056" width="11" style="1"/>
    <col min="13057" max="13057" width="34.5" style="1" customWidth="1"/>
    <col min="13058" max="13058" width="34.75" style="1" customWidth="1"/>
    <col min="13059" max="13059" width="25" style="1" customWidth="1"/>
    <col min="13060" max="13060" width="29.25" style="1" customWidth="1"/>
    <col min="13061" max="13061" width="30.25" style="1" customWidth="1"/>
    <col min="13062" max="13062" width="28.75" style="1" customWidth="1"/>
    <col min="13063" max="13063" width="23.125" style="1" customWidth="1"/>
    <col min="13064" max="13064" width="24.25" style="1" customWidth="1"/>
    <col min="13065" max="13065" width="27.125" style="1" customWidth="1"/>
    <col min="13066" max="13066" width="33.5" style="1" customWidth="1"/>
    <col min="13067" max="13067" width="39.5" style="1" customWidth="1"/>
    <col min="13068" max="13068" width="40.25" style="1" customWidth="1"/>
    <col min="13069" max="13069" width="33.625" style="1" customWidth="1"/>
    <col min="13070" max="13070" width="72.625" style="1" customWidth="1"/>
    <col min="13071" max="13071" width="60.75" style="1" customWidth="1"/>
    <col min="13072" max="13072" width="21" style="1" customWidth="1"/>
    <col min="13073" max="13073" width="22.5" style="1" customWidth="1"/>
    <col min="13074" max="13074" width="18.75" style="1" customWidth="1"/>
    <col min="13075" max="13075" width="17.75" style="1" customWidth="1"/>
    <col min="13076" max="13076" width="23" style="1" customWidth="1"/>
    <col min="13077" max="13077" width="10.875" style="1" bestFit="1" customWidth="1"/>
    <col min="13078" max="13312" width="11" style="1"/>
    <col min="13313" max="13313" width="34.5" style="1" customWidth="1"/>
    <col min="13314" max="13314" width="34.75" style="1" customWidth="1"/>
    <col min="13315" max="13315" width="25" style="1" customWidth="1"/>
    <col min="13316" max="13316" width="29.25" style="1" customWidth="1"/>
    <col min="13317" max="13317" width="30.25" style="1" customWidth="1"/>
    <col min="13318" max="13318" width="28.75" style="1" customWidth="1"/>
    <col min="13319" max="13319" width="23.125" style="1" customWidth="1"/>
    <col min="13320" max="13320" width="24.25" style="1" customWidth="1"/>
    <col min="13321" max="13321" width="27.125" style="1" customWidth="1"/>
    <col min="13322" max="13322" width="33.5" style="1" customWidth="1"/>
    <col min="13323" max="13323" width="39.5" style="1" customWidth="1"/>
    <col min="13324" max="13324" width="40.25" style="1" customWidth="1"/>
    <col min="13325" max="13325" width="33.625" style="1" customWidth="1"/>
    <col min="13326" max="13326" width="72.625" style="1" customWidth="1"/>
    <col min="13327" max="13327" width="60.75" style="1" customWidth="1"/>
    <col min="13328" max="13328" width="21" style="1" customWidth="1"/>
    <col min="13329" max="13329" width="22.5" style="1" customWidth="1"/>
    <col min="13330" max="13330" width="18.75" style="1" customWidth="1"/>
    <col min="13331" max="13331" width="17.75" style="1" customWidth="1"/>
    <col min="13332" max="13332" width="23" style="1" customWidth="1"/>
    <col min="13333" max="13333" width="10.875" style="1" bestFit="1" customWidth="1"/>
    <col min="13334" max="13568" width="11" style="1"/>
    <col min="13569" max="13569" width="34.5" style="1" customWidth="1"/>
    <col min="13570" max="13570" width="34.75" style="1" customWidth="1"/>
    <col min="13571" max="13571" width="25" style="1" customWidth="1"/>
    <col min="13572" max="13572" width="29.25" style="1" customWidth="1"/>
    <col min="13573" max="13573" width="30.25" style="1" customWidth="1"/>
    <col min="13574" max="13574" width="28.75" style="1" customWidth="1"/>
    <col min="13575" max="13575" width="23.125" style="1" customWidth="1"/>
    <col min="13576" max="13576" width="24.25" style="1" customWidth="1"/>
    <col min="13577" max="13577" width="27.125" style="1" customWidth="1"/>
    <col min="13578" max="13578" width="33.5" style="1" customWidth="1"/>
    <col min="13579" max="13579" width="39.5" style="1" customWidth="1"/>
    <col min="13580" max="13580" width="40.25" style="1" customWidth="1"/>
    <col min="13581" max="13581" width="33.625" style="1" customWidth="1"/>
    <col min="13582" max="13582" width="72.625" style="1" customWidth="1"/>
    <col min="13583" max="13583" width="60.75" style="1" customWidth="1"/>
    <col min="13584" max="13584" width="21" style="1" customWidth="1"/>
    <col min="13585" max="13585" width="22.5" style="1" customWidth="1"/>
    <col min="13586" max="13586" width="18.75" style="1" customWidth="1"/>
    <col min="13587" max="13587" width="17.75" style="1" customWidth="1"/>
    <col min="13588" max="13588" width="23" style="1" customWidth="1"/>
    <col min="13589" max="13589" width="10.875" style="1" bestFit="1" customWidth="1"/>
    <col min="13590" max="13824" width="11" style="1"/>
    <col min="13825" max="13825" width="34.5" style="1" customWidth="1"/>
    <col min="13826" max="13826" width="34.75" style="1" customWidth="1"/>
    <col min="13827" max="13827" width="25" style="1" customWidth="1"/>
    <col min="13828" max="13828" width="29.25" style="1" customWidth="1"/>
    <col min="13829" max="13829" width="30.25" style="1" customWidth="1"/>
    <col min="13830" max="13830" width="28.75" style="1" customWidth="1"/>
    <col min="13831" max="13831" width="23.125" style="1" customWidth="1"/>
    <col min="13832" max="13832" width="24.25" style="1" customWidth="1"/>
    <col min="13833" max="13833" width="27.125" style="1" customWidth="1"/>
    <col min="13834" max="13834" width="33.5" style="1" customWidth="1"/>
    <col min="13835" max="13835" width="39.5" style="1" customWidth="1"/>
    <col min="13836" max="13836" width="40.25" style="1" customWidth="1"/>
    <col min="13837" max="13837" width="33.625" style="1" customWidth="1"/>
    <col min="13838" max="13838" width="72.625" style="1" customWidth="1"/>
    <col min="13839" max="13839" width="60.75" style="1" customWidth="1"/>
    <col min="13840" max="13840" width="21" style="1" customWidth="1"/>
    <col min="13841" max="13841" width="22.5" style="1" customWidth="1"/>
    <col min="13842" max="13842" width="18.75" style="1" customWidth="1"/>
    <col min="13843" max="13843" width="17.75" style="1" customWidth="1"/>
    <col min="13844" max="13844" width="23" style="1" customWidth="1"/>
    <col min="13845" max="13845" width="10.875" style="1" bestFit="1" customWidth="1"/>
    <col min="13846" max="14080" width="11" style="1"/>
    <col min="14081" max="14081" width="34.5" style="1" customWidth="1"/>
    <col min="14082" max="14082" width="34.75" style="1" customWidth="1"/>
    <col min="14083" max="14083" width="25" style="1" customWidth="1"/>
    <col min="14084" max="14084" width="29.25" style="1" customWidth="1"/>
    <col min="14085" max="14085" width="30.25" style="1" customWidth="1"/>
    <col min="14086" max="14086" width="28.75" style="1" customWidth="1"/>
    <col min="14087" max="14087" width="23.125" style="1" customWidth="1"/>
    <col min="14088" max="14088" width="24.25" style="1" customWidth="1"/>
    <col min="14089" max="14089" width="27.125" style="1" customWidth="1"/>
    <col min="14090" max="14090" width="33.5" style="1" customWidth="1"/>
    <col min="14091" max="14091" width="39.5" style="1" customWidth="1"/>
    <col min="14092" max="14092" width="40.25" style="1" customWidth="1"/>
    <col min="14093" max="14093" width="33.625" style="1" customWidth="1"/>
    <col min="14094" max="14094" width="72.625" style="1" customWidth="1"/>
    <col min="14095" max="14095" width="60.75" style="1" customWidth="1"/>
    <col min="14096" max="14096" width="21" style="1" customWidth="1"/>
    <col min="14097" max="14097" width="22.5" style="1" customWidth="1"/>
    <col min="14098" max="14098" width="18.75" style="1" customWidth="1"/>
    <col min="14099" max="14099" width="17.75" style="1" customWidth="1"/>
    <col min="14100" max="14100" width="23" style="1" customWidth="1"/>
    <col min="14101" max="14101" width="10.875" style="1" bestFit="1" customWidth="1"/>
    <col min="14102" max="14336" width="11" style="1"/>
    <col min="14337" max="14337" width="34.5" style="1" customWidth="1"/>
    <col min="14338" max="14338" width="34.75" style="1" customWidth="1"/>
    <col min="14339" max="14339" width="25" style="1" customWidth="1"/>
    <col min="14340" max="14340" width="29.25" style="1" customWidth="1"/>
    <col min="14341" max="14341" width="30.25" style="1" customWidth="1"/>
    <col min="14342" max="14342" width="28.75" style="1" customWidth="1"/>
    <col min="14343" max="14343" width="23.125" style="1" customWidth="1"/>
    <col min="14344" max="14344" width="24.25" style="1" customWidth="1"/>
    <col min="14345" max="14345" width="27.125" style="1" customWidth="1"/>
    <col min="14346" max="14346" width="33.5" style="1" customWidth="1"/>
    <col min="14347" max="14347" width="39.5" style="1" customWidth="1"/>
    <col min="14348" max="14348" width="40.25" style="1" customWidth="1"/>
    <col min="14349" max="14349" width="33.625" style="1" customWidth="1"/>
    <col min="14350" max="14350" width="72.625" style="1" customWidth="1"/>
    <col min="14351" max="14351" width="60.75" style="1" customWidth="1"/>
    <col min="14352" max="14352" width="21" style="1" customWidth="1"/>
    <col min="14353" max="14353" width="22.5" style="1" customWidth="1"/>
    <col min="14354" max="14354" width="18.75" style="1" customWidth="1"/>
    <col min="14355" max="14355" width="17.75" style="1" customWidth="1"/>
    <col min="14356" max="14356" width="23" style="1" customWidth="1"/>
    <col min="14357" max="14357" width="10.875" style="1" bestFit="1" customWidth="1"/>
    <col min="14358" max="14592" width="11" style="1"/>
    <col min="14593" max="14593" width="34.5" style="1" customWidth="1"/>
    <col min="14594" max="14594" width="34.75" style="1" customWidth="1"/>
    <col min="14595" max="14595" width="25" style="1" customWidth="1"/>
    <col min="14596" max="14596" width="29.25" style="1" customWidth="1"/>
    <col min="14597" max="14597" width="30.25" style="1" customWidth="1"/>
    <col min="14598" max="14598" width="28.75" style="1" customWidth="1"/>
    <col min="14599" max="14599" width="23.125" style="1" customWidth="1"/>
    <col min="14600" max="14600" width="24.25" style="1" customWidth="1"/>
    <col min="14601" max="14601" width="27.125" style="1" customWidth="1"/>
    <col min="14602" max="14602" width="33.5" style="1" customWidth="1"/>
    <col min="14603" max="14603" width="39.5" style="1" customWidth="1"/>
    <col min="14604" max="14604" width="40.25" style="1" customWidth="1"/>
    <col min="14605" max="14605" width="33.625" style="1" customWidth="1"/>
    <col min="14606" max="14606" width="72.625" style="1" customWidth="1"/>
    <col min="14607" max="14607" width="60.75" style="1" customWidth="1"/>
    <col min="14608" max="14608" width="21" style="1" customWidth="1"/>
    <col min="14609" max="14609" width="22.5" style="1" customWidth="1"/>
    <col min="14610" max="14610" width="18.75" style="1" customWidth="1"/>
    <col min="14611" max="14611" width="17.75" style="1" customWidth="1"/>
    <col min="14612" max="14612" width="23" style="1" customWidth="1"/>
    <col min="14613" max="14613" width="10.875" style="1" bestFit="1" customWidth="1"/>
    <col min="14614" max="14848" width="11" style="1"/>
    <col min="14849" max="14849" width="34.5" style="1" customWidth="1"/>
    <col min="14850" max="14850" width="34.75" style="1" customWidth="1"/>
    <col min="14851" max="14851" width="25" style="1" customWidth="1"/>
    <col min="14852" max="14852" width="29.25" style="1" customWidth="1"/>
    <col min="14853" max="14853" width="30.25" style="1" customWidth="1"/>
    <col min="14854" max="14854" width="28.75" style="1" customWidth="1"/>
    <col min="14855" max="14855" width="23.125" style="1" customWidth="1"/>
    <col min="14856" max="14856" width="24.25" style="1" customWidth="1"/>
    <col min="14857" max="14857" width="27.125" style="1" customWidth="1"/>
    <col min="14858" max="14858" width="33.5" style="1" customWidth="1"/>
    <col min="14859" max="14859" width="39.5" style="1" customWidth="1"/>
    <col min="14860" max="14860" width="40.25" style="1" customWidth="1"/>
    <col min="14861" max="14861" width="33.625" style="1" customWidth="1"/>
    <col min="14862" max="14862" width="72.625" style="1" customWidth="1"/>
    <col min="14863" max="14863" width="60.75" style="1" customWidth="1"/>
    <col min="14864" max="14864" width="21" style="1" customWidth="1"/>
    <col min="14865" max="14865" width="22.5" style="1" customWidth="1"/>
    <col min="14866" max="14866" width="18.75" style="1" customWidth="1"/>
    <col min="14867" max="14867" width="17.75" style="1" customWidth="1"/>
    <col min="14868" max="14868" width="23" style="1" customWidth="1"/>
    <col min="14869" max="14869" width="10.875" style="1" bestFit="1" customWidth="1"/>
    <col min="14870" max="15104" width="11" style="1"/>
    <col min="15105" max="15105" width="34.5" style="1" customWidth="1"/>
    <col min="15106" max="15106" width="34.75" style="1" customWidth="1"/>
    <col min="15107" max="15107" width="25" style="1" customWidth="1"/>
    <col min="15108" max="15108" width="29.25" style="1" customWidth="1"/>
    <col min="15109" max="15109" width="30.25" style="1" customWidth="1"/>
    <col min="15110" max="15110" width="28.75" style="1" customWidth="1"/>
    <col min="15111" max="15111" width="23.125" style="1" customWidth="1"/>
    <col min="15112" max="15112" width="24.25" style="1" customWidth="1"/>
    <col min="15113" max="15113" width="27.125" style="1" customWidth="1"/>
    <col min="15114" max="15114" width="33.5" style="1" customWidth="1"/>
    <col min="15115" max="15115" width="39.5" style="1" customWidth="1"/>
    <col min="15116" max="15116" width="40.25" style="1" customWidth="1"/>
    <col min="15117" max="15117" width="33.625" style="1" customWidth="1"/>
    <col min="15118" max="15118" width="72.625" style="1" customWidth="1"/>
    <col min="15119" max="15119" width="60.75" style="1" customWidth="1"/>
    <col min="15120" max="15120" width="21" style="1" customWidth="1"/>
    <col min="15121" max="15121" width="22.5" style="1" customWidth="1"/>
    <col min="15122" max="15122" width="18.75" style="1" customWidth="1"/>
    <col min="15123" max="15123" width="17.75" style="1" customWidth="1"/>
    <col min="15124" max="15124" width="23" style="1" customWidth="1"/>
    <col min="15125" max="15125" width="10.875" style="1" bestFit="1" customWidth="1"/>
    <col min="15126" max="15360" width="11" style="1"/>
    <col min="15361" max="15361" width="34.5" style="1" customWidth="1"/>
    <col min="15362" max="15362" width="34.75" style="1" customWidth="1"/>
    <col min="15363" max="15363" width="25" style="1" customWidth="1"/>
    <col min="15364" max="15364" width="29.25" style="1" customWidth="1"/>
    <col min="15365" max="15365" width="30.25" style="1" customWidth="1"/>
    <col min="15366" max="15366" width="28.75" style="1" customWidth="1"/>
    <col min="15367" max="15367" width="23.125" style="1" customWidth="1"/>
    <col min="15368" max="15368" width="24.25" style="1" customWidth="1"/>
    <col min="15369" max="15369" width="27.125" style="1" customWidth="1"/>
    <col min="15370" max="15370" width="33.5" style="1" customWidth="1"/>
    <col min="15371" max="15371" width="39.5" style="1" customWidth="1"/>
    <col min="15372" max="15372" width="40.25" style="1" customWidth="1"/>
    <col min="15373" max="15373" width="33.625" style="1" customWidth="1"/>
    <col min="15374" max="15374" width="72.625" style="1" customWidth="1"/>
    <col min="15375" max="15375" width="60.75" style="1" customWidth="1"/>
    <col min="15376" max="15376" width="21" style="1" customWidth="1"/>
    <col min="15377" max="15377" width="22.5" style="1" customWidth="1"/>
    <col min="15378" max="15378" width="18.75" style="1" customWidth="1"/>
    <col min="15379" max="15379" width="17.75" style="1" customWidth="1"/>
    <col min="15380" max="15380" width="23" style="1" customWidth="1"/>
    <col min="15381" max="15381" width="10.875" style="1" bestFit="1" customWidth="1"/>
    <col min="15382" max="15616" width="11" style="1"/>
    <col min="15617" max="15617" width="34.5" style="1" customWidth="1"/>
    <col min="15618" max="15618" width="34.75" style="1" customWidth="1"/>
    <col min="15619" max="15619" width="25" style="1" customWidth="1"/>
    <col min="15620" max="15620" width="29.25" style="1" customWidth="1"/>
    <col min="15621" max="15621" width="30.25" style="1" customWidth="1"/>
    <col min="15622" max="15622" width="28.75" style="1" customWidth="1"/>
    <col min="15623" max="15623" width="23.125" style="1" customWidth="1"/>
    <col min="15624" max="15624" width="24.25" style="1" customWidth="1"/>
    <col min="15625" max="15625" width="27.125" style="1" customWidth="1"/>
    <col min="15626" max="15626" width="33.5" style="1" customWidth="1"/>
    <col min="15627" max="15627" width="39.5" style="1" customWidth="1"/>
    <col min="15628" max="15628" width="40.25" style="1" customWidth="1"/>
    <col min="15629" max="15629" width="33.625" style="1" customWidth="1"/>
    <col min="15630" max="15630" width="72.625" style="1" customWidth="1"/>
    <col min="15631" max="15631" width="60.75" style="1" customWidth="1"/>
    <col min="15632" max="15632" width="21" style="1" customWidth="1"/>
    <col min="15633" max="15633" width="22.5" style="1" customWidth="1"/>
    <col min="15634" max="15634" width="18.75" style="1" customWidth="1"/>
    <col min="15635" max="15635" width="17.75" style="1" customWidth="1"/>
    <col min="15636" max="15636" width="23" style="1" customWidth="1"/>
    <col min="15637" max="15637" width="10.875" style="1" bestFit="1" customWidth="1"/>
    <col min="15638" max="15872" width="11" style="1"/>
    <col min="15873" max="15873" width="34.5" style="1" customWidth="1"/>
    <col min="15874" max="15874" width="34.75" style="1" customWidth="1"/>
    <col min="15875" max="15875" width="25" style="1" customWidth="1"/>
    <col min="15876" max="15876" width="29.25" style="1" customWidth="1"/>
    <col min="15877" max="15877" width="30.25" style="1" customWidth="1"/>
    <col min="15878" max="15878" width="28.75" style="1" customWidth="1"/>
    <col min="15879" max="15879" width="23.125" style="1" customWidth="1"/>
    <col min="15880" max="15880" width="24.25" style="1" customWidth="1"/>
    <col min="15881" max="15881" width="27.125" style="1" customWidth="1"/>
    <col min="15882" max="15882" width="33.5" style="1" customWidth="1"/>
    <col min="15883" max="15883" width="39.5" style="1" customWidth="1"/>
    <col min="15884" max="15884" width="40.25" style="1" customWidth="1"/>
    <col min="15885" max="15885" width="33.625" style="1" customWidth="1"/>
    <col min="15886" max="15886" width="72.625" style="1" customWidth="1"/>
    <col min="15887" max="15887" width="60.75" style="1" customWidth="1"/>
    <col min="15888" max="15888" width="21" style="1" customWidth="1"/>
    <col min="15889" max="15889" width="22.5" style="1" customWidth="1"/>
    <col min="15890" max="15890" width="18.75" style="1" customWidth="1"/>
    <col min="15891" max="15891" width="17.75" style="1" customWidth="1"/>
    <col min="15892" max="15892" width="23" style="1" customWidth="1"/>
    <col min="15893" max="15893" width="10.875" style="1" bestFit="1" customWidth="1"/>
    <col min="15894" max="16128" width="11" style="1"/>
    <col min="16129" max="16129" width="34.5" style="1" customWidth="1"/>
    <col min="16130" max="16130" width="34.75" style="1" customWidth="1"/>
    <col min="16131" max="16131" width="25" style="1" customWidth="1"/>
    <col min="16132" max="16132" width="29.25" style="1" customWidth="1"/>
    <col min="16133" max="16133" width="30.25" style="1" customWidth="1"/>
    <col min="16134" max="16134" width="28.75" style="1" customWidth="1"/>
    <col min="16135" max="16135" width="23.125" style="1" customWidth="1"/>
    <col min="16136" max="16136" width="24.25" style="1" customWidth="1"/>
    <col min="16137" max="16137" width="27.125" style="1" customWidth="1"/>
    <col min="16138" max="16138" width="33.5" style="1" customWidth="1"/>
    <col min="16139" max="16139" width="39.5" style="1" customWidth="1"/>
    <col min="16140" max="16140" width="40.25" style="1" customWidth="1"/>
    <col min="16141" max="16141" width="33.625" style="1" customWidth="1"/>
    <col min="16142" max="16142" width="72.625" style="1" customWidth="1"/>
    <col min="16143" max="16143" width="60.75" style="1" customWidth="1"/>
    <col min="16144" max="16144" width="21" style="1" customWidth="1"/>
    <col min="16145" max="16145" width="22.5" style="1" customWidth="1"/>
    <col min="16146" max="16146" width="18.75" style="1" customWidth="1"/>
    <col min="16147" max="16147" width="17.75" style="1" customWidth="1"/>
    <col min="16148" max="16148" width="23" style="1" customWidth="1"/>
    <col min="16149" max="16149" width="10.875" style="1" bestFit="1" customWidth="1"/>
    <col min="16150" max="16384" width="11" style="1"/>
  </cols>
  <sheetData>
    <row r="1" spans="1:221" s="152" customFormat="1" ht="98.25" customHeight="1" thickBot="1" x14ac:dyDescent="0.3">
      <c r="A1" s="148"/>
      <c r="B1" s="149"/>
      <c r="C1" s="806" t="s">
        <v>57</v>
      </c>
      <c r="D1" s="806"/>
      <c r="E1" s="806"/>
      <c r="F1" s="806"/>
      <c r="G1" s="806"/>
      <c r="H1" s="806"/>
      <c r="I1" s="806"/>
      <c r="J1" s="806"/>
      <c r="K1" s="806"/>
      <c r="L1" s="806"/>
      <c r="M1" s="806"/>
      <c r="N1" s="806"/>
      <c r="O1" s="806"/>
      <c r="P1" s="806"/>
      <c r="Q1" s="806"/>
      <c r="R1" s="806"/>
      <c r="S1" s="150"/>
      <c r="T1" s="151"/>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row>
    <row r="2" spans="1:221" s="152" customFormat="1" ht="69.75" customHeight="1" thickBot="1" x14ac:dyDescent="0.3">
      <c r="A2" s="148"/>
      <c r="B2" s="807" t="s">
        <v>52</v>
      </c>
      <c r="C2" s="808"/>
      <c r="D2" s="809"/>
      <c r="E2" s="810" t="s">
        <v>6</v>
      </c>
      <c r="F2" s="810"/>
      <c r="G2" s="810" t="s">
        <v>7</v>
      </c>
      <c r="H2" s="810"/>
      <c r="I2" s="165" t="s">
        <v>260</v>
      </c>
      <c r="J2" s="810" t="s">
        <v>8</v>
      </c>
      <c r="K2" s="810"/>
      <c r="L2" s="810" t="s">
        <v>308</v>
      </c>
      <c r="M2" s="810"/>
      <c r="N2" s="810"/>
      <c r="O2" s="810"/>
      <c r="P2" s="810"/>
      <c r="Q2" s="810"/>
      <c r="R2" s="810"/>
      <c r="S2" s="810"/>
      <c r="T2" s="810"/>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row>
    <row r="3" spans="1:221" s="154" customFormat="1" ht="75" customHeight="1" x14ac:dyDescent="0.25">
      <c r="A3" s="153"/>
      <c r="B3" s="11" t="s">
        <v>249</v>
      </c>
      <c r="C3" s="163" t="s">
        <v>250</v>
      </c>
      <c r="D3" s="163" t="s">
        <v>9</v>
      </c>
      <c r="E3" s="163" t="s">
        <v>5</v>
      </c>
      <c r="F3" s="163" t="s">
        <v>10</v>
      </c>
      <c r="G3" s="163" t="s">
        <v>11</v>
      </c>
      <c r="H3" s="163" t="s">
        <v>12</v>
      </c>
      <c r="I3" s="163" t="s">
        <v>13</v>
      </c>
      <c r="J3" s="163" t="s">
        <v>14</v>
      </c>
      <c r="K3" s="163" t="s">
        <v>15</v>
      </c>
      <c r="L3" s="163" t="s">
        <v>16</v>
      </c>
      <c r="M3" s="163" t="s">
        <v>9</v>
      </c>
      <c r="N3" s="163" t="s">
        <v>17</v>
      </c>
      <c r="O3" s="163" t="s">
        <v>307</v>
      </c>
      <c r="P3" s="163" t="s">
        <v>18</v>
      </c>
      <c r="Q3" s="163" t="s">
        <v>19</v>
      </c>
      <c r="R3" s="164" t="s">
        <v>248</v>
      </c>
      <c r="S3" s="164" t="s">
        <v>46</v>
      </c>
      <c r="T3" s="164" t="s">
        <v>309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row>
    <row r="4" spans="1:221" s="156" customFormat="1" ht="270" customHeight="1" x14ac:dyDescent="0.25">
      <c r="A4" s="148">
        <v>1</v>
      </c>
      <c r="B4" s="155" t="s">
        <v>35</v>
      </c>
      <c r="C4" s="155" t="s">
        <v>253</v>
      </c>
      <c r="D4" s="158" t="s">
        <v>36</v>
      </c>
      <c r="E4" s="155" t="s">
        <v>4</v>
      </c>
      <c r="F4" s="155" t="s">
        <v>2</v>
      </c>
      <c r="G4" s="155" t="s">
        <v>21</v>
      </c>
      <c r="H4" s="155" t="s">
        <v>23</v>
      </c>
      <c r="I4" s="155" t="s">
        <v>49</v>
      </c>
      <c r="J4" s="155" t="s">
        <v>20</v>
      </c>
      <c r="K4" s="155" t="s">
        <v>24</v>
      </c>
      <c r="L4" s="155" t="s">
        <v>254</v>
      </c>
      <c r="M4" s="157" t="s">
        <v>255</v>
      </c>
      <c r="N4" s="155" t="s">
        <v>37</v>
      </c>
      <c r="O4" s="155" t="s">
        <v>273</v>
      </c>
      <c r="P4" s="155" t="s">
        <v>251</v>
      </c>
      <c r="Q4" s="155" t="s">
        <v>41</v>
      </c>
      <c r="R4" s="166">
        <v>4673572120.4200001</v>
      </c>
      <c r="S4" s="166">
        <v>3722389001</v>
      </c>
      <c r="T4" s="166">
        <f>+R4-S4</f>
        <v>951183119.42000008</v>
      </c>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row>
    <row r="5" spans="1:221" s="152" customFormat="1" ht="198" customHeight="1" x14ac:dyDescent="0.25">
      <c r="A5" s="148">
        <v>2</v>
      </c>
      <c r="B5" s="155" t="s">
        <v>35</v>
      </c>
      <c r="C5" s="155" t="s">
        <v>253</v>
      </c>
      <c r="D5" s="158" t="s">
        <v>38</v>
      </c>
      <c r="E5" s="155" t="s">
        <v>4</v>
      </c>
      <c r="F5" s="155" t="s">
        <v>2</v>
      </c>
      <c r="G5" s="155" t="s">
        <v>21</v>
      </c>
      <c r="H5" s="155" t="s">
        <v>23</v>
      </c>
      <c r="I5" s="155" t="s">
        <v>49</v>
      </c>
      <c r="J5" s="155" t="s">
        <v>20</v>
      </c>
      <c r="K5" s="155" t="s">
        <v>24</v>
      </c>
      <c r="L5" s="155" t="s">
        <v>34</v>
      </c>
      <c r="M5" s="155" t="s">
        <v>25</v>
      </c>
      <c r="N5" s="155" t="s">
        <v>26</v>
      </c>
      <c r="O5" s="155" t="s">
        <v>256</v>
      </c>
      <c r="P5" s="155" t="s">
        <v>22</v>
      </c>
      <c r="Q5" s="155" t="s">
        <v>42</v>
      </c>
      <c r="R5" s="2" t="e">
        <f>+#REF!</f>
        <v>#REF!</v>
      </c>
      <c r="S5" s="2" t="e">
        <f>+#REF!</f>
        <v>#REF!</v>
      </c>
      <c r="T5" s="2" t="e">
        <f>+R5-S5</f>
        <v>#REF!</v>
      </c>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row>
    <row r="6" spans="1:221" s="148" customFormat="1" ht="409.5" customHeight="1" x14ac:dyDescent="0.25">
      <c r="A6" s="148">
        <v>3</v>
      </c>
      <c r="B6" s="155" t="s">
        <v>39</v>
      </c>
      <c r="C6" s="155" t="s">
        <v>40</v>
      </c>
      <c r="D6" s="155" t="s">
        <v>53</v>
      </c>
      <c r="E6" s="155" t="s">
        <v>4</v>
      </c>
      <c r="F6" s="155" t="s">
        <v>1</v>
      </c>
      <c r="G6" s="155" t="s">
        <v>27</v>
      </c>
      <c r="H6" s="155" t="s">
        <v>28</v>
      </c>
      <c r="I6" s="155" t="s">
        <v>49</v>
      </c>
      <c r="J6" s="155" t="s">
        <v>272</v>
      </c>
      <c r="K6" s="155" t="s">
        <v>29</v>
      </c>
      <c r="L6" s="155" t="s">
        <v>30</v>
      </c>
      <c r="M6" s="155" t="s">
        <v>31</v>
      </c>
      <c r="N6" s="160" t="s">
        <v>32</v>
      </c>
      <c r="O6" s="160" t="s">
        <v>257</v>
      </c>
      <c r="P6" s="155" t="s">
        <v>33</v>
      </c>
      <c r="Q6" s="155" t="s">
        <v>258</v>
      </c>
      <c r="R6" s="3" t="e">
        <f>+#REF!</f>
        <v>#REF!</v>
      </c>
      <c r="S6" s="3" t="e">
        <f>+#REF!</f>
        <v>#REF!</v>
      </c>
      <c r="T6" s="2" t="e">
        <f t="shared" ref="T6:T17" si="0">+R6-S6</f>
        <v>#REF!</v>
      </c>
    </row>
    <row r="7" spans="1:221" s="152" customFormat="1" ht="194.25" customHeight="1" x14ac:dyDescent="0.25">
      <c r="A7" s="148">
        <v>4</v>
      </c>
      <c r="B7" s="161" t="s">
        <v>55</v>
      </c>
      <c r="C7" s="158" t="s">
        <v>54</v>
      </c>
      <c r="D7" s="155" t="s">
        <v>56</v>
      </c>
      <c r="E7" s="155" t="s">
        <v>4</v>
      </c>
      <c r="F7" s="155" t="s">
        <v>3</v>
      </c>
      <c r="G7" s="155" t="s">
        <v>21</v>
      </c>
      <c r="H7" s="155" t="s">
        <v>23</v>
      </c>
      <c r="I7" s="159" t="s">
        <v>51</v>
      </c>
      <c r="J7" s="155" t="s">
        <v>20</v>
      </c>
      <c r="K7" s="155" t="s">
        <v>48</v>
      </c>
      <c r="L7" s="155" t="s">
        <v>252</v>
      </c>
      <c r="M7" s="162" t="s">
        <v>47</v>
      </c>
      <c r="N7" s="161" t="s">
        <v>271</v>
      </c>
      <c r="O7" s="161" t="s">
        <v>50</v>
      </c>
      <c r="P7" s="155" t="s">
        <v>44</v>
      </c>
      <c r="Q7" s="155" t="s">
        <v>45</v>
      </c>
      <c r="R7" s="2" t="e">
        <f>+#REF!</f>
        <v>#REF!</v>
      </c>
      <c r="S7" s="2" t="e">
        <f>+#REF!</f>
        <v>#REF!</v>
      </c>
      <c r="T7" s="2" t="e">
        <f t="shared" si="0"/>
        <v>#REF!</v>
      </c>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row>
    <row r="8" spans="1:221" s="232" customFormat="1" ht="75" x14ac:dyDescent="0.25">
      <c r="A8" s="224">
        <v>5</v>
      </c>
      <c r="B8" s="225"/>
      <c r="C8" s="225"/>
      <c r="D8" s="225"/>
      <c r="E8" s="226"/>
      <c r="F8" s="226"/>
      <c r="G8" s="226"/>
      <c r="H8" s="226"/>
      <c r="I8" s="226"/>
      <c r="J8" s="226"/>
      <c r="K8" s="226"/>
      <c r="L8" s="227" t="s">
        <v>282</v>
      </c>
      <c r="M8" s="227" t="s">
        <v>290</v>
      </c>
      <c r="N8" s="227" t="s">
        <v>298</v>
      </c>
      <c r="O8" s="228"/>
      <c r="P8" s="229"/>
      <c r="Q8" s="229" t="e">
        <f>+#REF!</f>
        <v>#REF!</v>
      </c>
      <c r="R8" s="230" t="e">
        <f>+#REF!</f>
        <v>#REF!</v>
      </c>
      <c r="S8" s="230" t="e">
        <f>+#REF!</f>
        <v>#REF!</v>
      </c>
      <c r="T8" s="2" t="e">
        <f t="shared" si="0"/>
        <v>#REF!</v>
      </c>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c r="CJ8" s="231"/>
      <c r="CK8" s="231"/>
      <c r="CL8" s="231"/>
      <c r="CM8" s="231"/>
      <c r="CN8" s="231"/>
      <c r="CO8" s="231"/>
      <c r="CP8" s="231"/>
      <c r="CQ8" s="231"/>
      <c r="CR8" s="231"/>
      <c r="CS8" s="231"/>
      <c r="CT8" s="231"/>
      <c r="CU8" s="231"/>
      <c r="CV8" s="231"/>
      <c r="CW8" s="231"/>
      <c r="CX8" s="231"/>
      <c r="CY8" s="231"/>
      <c r="CZ8" s="231"/>
      <c r="DA8" s="231"/>
      <c r="DB8" s="231"/>
      <c r="DC8" s="231"/>
      <c r="DD8" s="231"/>
      <c r="DE8" s="231"/>
      <c r="DF8" s="231"/>
      <c r="DG8" s="231"/>
      <c r="DH8" s="231"/>
      <c r="DI8" s="231"/>
      <c r="DJ8" s="231"/>
      <c r="DK8" s="231"/>
      <c r="DL8" s="231"/>
      <c r="DM8" s="231"/>
      <c r="DN8" s="231"/>
      <c r="DO8" s="231"/>
      <c r="DP8" s="231"/>
      <c r="DQ8" s="231"/>
      <c r="DR8" s="231"/>
      <c r="DS8" s="231"/>
      <c r="DT8" s="231"/>
      <c r="DU8" s="231"/>
      <c r="DV8" s="231"/>
      <c r="DW8" s="231"/>
      <c r="DX8" s="231"/>
      <c r="DY8" s="231"/>
      <c r="DZ8" s="231"/>
      <c r="EA8" s="231"/>
      <c r="EB8" s="231"/>
      <c r="EC8" s="231"/>
      <c r="ED8" s="231"/>
      <c r="EE8" s="231"/>
      <c r="EF8" s="231"/>
      <c r="EG8" s="231"/>
      <c r="EH8" s="231"/>
      <c r="EI8" s="231"/>
      <c r="EJ8" s="231"/>
      <c r="EK8" s="231"/>
      <c r="EL8" s="231"/>
      <c r="EM8" s="231"/>
      <c r="EN8" s="231"/>
      <c r="EO8" s="231"/>
      <c r="EP8" s="231"/>
      <c r="EQ8" s="231"/>
      <c r="ER8" s="231"/>
      <c r="ES8" s="231"/>
      <c r="ET8" s="231"/>
      <c r="EU8" s="231"/>
      <c r="EV8" s="231"/>
      <c r="EW8" s="231"/>
      <c r="EX8" s="231"/>
      <c r="EY8" s="231"/>
      <c r="EZ8" s="231"/>
      <c r="FA8" s="231"/>
      <c r="FB8" s="231"/>
      <c r="FC8" s="231"/>
      <c r="FD8" s="231"/>
      <c r="FE8" s="231"/>
      <c r="FF8" s="231"/>
      <c r="FG8" s="231"/>
      <c r="FH8" s="231"/>
      <c r="FI8" s="231"/>
      <c r="FJ8" s="231"/>
      <c r="FK8" s="231"/>
      <c r="FL8" s="231"/>
      <c r="FM8" s="231"/>
      <c r="FN8" s="231"/>
      <c r="FO8" s="231"/>
      <c r="FP8" s="231"/>
      <c r="FQ8" s="231"/>
      <c r="FR8" s="231"/>
      <c r="FS8" s="231"/>
      <c r="FT8" s="231"/>
      <c r="FU8" s="231"/>
      <c r="FV8" s="231"/>
      <c r="FW8" s="231"/>
      <c r="FX8" s="231"/>
      <c r="FY8" s="231"/>
      <c r="FZ8" s="231"/>
      <c r="GA8" s="231"/>
      <c r="GB8" s="231"/>
      <c r="GC8" s="231"/>
      <c r="GD8" s="231"/>
      <c r="GE8" s="231"/>
      <c r="GF8" s="231"/>
      <c r="GG8" s="231"/>
      <c r="GH8" s="231"/>
      <c r="GI8" s="231"/>
      <c r="GJ8" s="231"/>
      <c r="GK8" s="231"/>
      <c r="GL8" s="231"/>
      <c r="GM8" s="231"/>
      <c r="GN8" s="231"/>
      <c r="GO8" s="231"/>
      <c r="GP8" s="231"/>
      <c r="GQ8" s="231"/>
      <c r="GR8" s="231"/>
      <c r="GS8" s="231"/>
      <c r="GT8" s="231"/>
      <c r="GU8" s="231"/>
      <c r="GV8" s="231"/>
      <c r="GW8" s="231"/>
      <c r="GX8" s="231"/>
      <c r="GY8" s="231"/>
      <c r="GZ8" s="231"/>
      <c r="HA8" s="231"/>
      <c r="HB8" s="231"/>
      <c r="HC8" s="231"/>
      <c r="HD8" s="231"/>
      <c r="HE8" s="231"/>
      <c r="HF8" s="231"/>
      <c r="HG8" s="231"/>
      <c r="HH8" s="231"/>
      <c r="HI8" s="231"/>
      <c r="HJ8" s="231"/>
      <c r="HK8" s="231"/>
      <c r="HL8" s="231"/>
    </row>
    <row r="9" spans="1:221" ht="135" x14ac:dyDescent="0.25">
      <c r="A9" s="148">
        <v>6</v>
      </c>
      <c r="B9" s="211"/>
      <c r="C9" s="211"/>
      <c r="D9" s="211"/>
      <c r="E9" s="212"/>
      <c r="F9" s="212"/>
      <c r="G9" s="212"/>
      <c r="H9" s="212"/>
      <c r="I9" s="212"/>
      <c r="J9" s="212"/>
      <c r="K9" s="212"/>
      <c r="L9" s="221" t="s">
        <v>283</v>
      </c>
      <c r="M9" s="222" t="s">
        <v>291</v>
      </c>
      <c r="N9" s="222" t="s">
        <v>299</v>
      </c>
      <c r="O9" s="213"/>
      <c r="P9" s="214"/>
      <c r="Q9" s="214" t="e">
        <f>+#REF!</f>
        <v>#REF!</v>
      </c>
      <c r="R9" s="215" t="e">
        <f>+#REF!</f>
        <v>#REF!</v>
      </c>
      <c r="S9" s="215" t="e">
        <f>+#REF!</f>
        <v>#REF!</v>
      </c>
      <c r="T9" s="2" t="e">
        <f t="shared" si="0"/>
        <v>#REF!</v>
      </c>
    </row>
    <row r="10" spans="1:221" ht="255" x14ac:dyDescent="0.25">
      <c r="A10" s="148">
        <v>7</v>
      </c>
      <c r="B10" s="211"/>
      <c r="C10" s="211"/>
      <c r="D10" s="211"/>
      <c r="E10" s="212"/>
      <c r="F10" s="212"/>
      <c r="G10" s="212"/>
      <c r="H10" s="212"/>
      <c r="I10" s="212"/>
      <c r="J10" s="212"/>
      <c r="K10" s="212"/>
      <c r="L10" s="221" t="s">
        <v>284</v>
      </c>
      <c r="M10" s="222" t="s">
        <v>292</v>
      </c>
      <c r="N10" s="222" t="s">
        <v>300</v>
      </c>
      <c r="O10" s="213"/>
      <c r="P10" s="214"/>
      <c r="Q10" s="214" t="e">
        <f>+#REF!</f>
        <v>#REF!</v>
      </c>
      <c r="R10" s="215" t="e">
        <f>+#REF!</f>
        <v>#REF!</v>
      </c>
      <c r="S10" s="215" t="e">
        <f>+#REF!</f>
        <v>#REF!</v>
      </c>
      <c r="T10" s="2" t="e">
        <f t="shared" si="0"/>
        <v>#REF!</v>
      </c>
    </row>
    <row r="11" spans="1:221" ht="375" x14ac:dyDescent="0.25">
      <c r="A11" s="148">
        <v>8</v>
      </c>
      <c r="B11" s="211"/>
      <c r="C11" s="211"/>
      <c r="D11" s="211"/>
      <c r="E11" s="212"/>
      <c r="F11" s="212"/>
      <c r="G11" s="212"/>
      <c r="H11" s="212"/>
      <c r="I11" s="212"/>
      <c r="J11" s="212"/>
      <c r="K11" s="212"/>
      <c r="L11" s="222" t="s">
        <v>285</v>
      </c>
      <c r="M11" s="222" t="s">
        <v>293</v>
      </c>
      <c r="N11" s="223" t="s">
        <v>301</v>
      </c>
      <c r="O11" s="213"/>
      <c r="P11" s="214"/>
      <c r="Q11" s="214" t="e">
        <f>+#REF!</f>
        <v>#REF!</v>
      </c>
      <c r="R11" s="215" t="e">
        <f>+#REF!</f>
        <v>#REF!</v>
      </c>
      <c r="S11" s="215" t="e">
        <f>+#REF!</f>
        <v>#REF!</v>
      </c>
      <c r="T11" s="2" t="e">
        <f t="shared" si="0"/>
        <v>#REF!</v>
      </c>
    </row>
    <row r="12" spans="1:221" ht="105" x14ac:dyDescent="0.25">
      <c r="A12" s="148">
        <v>9</v>
      </c>
      <c r="B12" s="211"/>
      <c r="C12" s="211"/>
      <c r="D12" s="211"/>
      <c r="E12" s="212"/>
      <c r="F12" s="212"/>
      <c r="G12" s="212"/>
      <c r="H12" s="212"/>
      <c r="I12" s="212"/>
      <c r="J12" s="212"/>
      <c r="K12" s="212"/>
      <c r="L12" s="221" t="s">
        <v>286</v>
      </c>
      <c r="M12" s="222" t="s">
        <v>294</v>
      </c>
      <c r="N12" s="223" t="s">
        <v>302</v>
      </c>
      <c r="O12" s="213"/>
      <c r="P12" s="214"/>
      <c r="Q12" s="214" t="e">
        <f>+#REF!</f>
        <v>#REF!</v>
      </c>
      <c r="R12" s="215" t="e">
        <f>+#REF!</f>
        <v>#REF!</v>
      </c>
      <c r="S12" s="215" t="e">
        <f>+#REF!</f>
        <v>#REF!</v>
      </c>
      <c r="T12" s="2" t="e">
        <f t="shared" si="0"/>
        <v>#REF!</v>
      </c>
    </row>
    <row r="13" spans="1:221" ht="409.5" x14ac:dyDescent="0.25">
      <c r="A13" s="148">
        <v>10</v>
      </c>
      <c r="B13" s="211"/>
      <c r="C13" s="211"/>
      <c r="D13" s="211"/>
      <c r="E13" s="212"/>
      <c r="F13" s="212"/>
      <c r="G13" s="212"/>
      <c r="H13" s="212"/>
      <c r="I13" s="212"/>
      <c r="J13" s="212"/>
      <c r="K13" s="212"/>
      <c r="L13" s="221" t="s">
        <v>287</v>
      </c>
      <c r="M13" s="222" t="s">
        <v>295</v>
      </c>
      <c r="N13" s="222" t="s">
        <v>303</v>
      </c>
      <c r="O13" s="213"/>
      <c r="P13" s="214"/>
      <c r="Q13" s="236" t="e">
        <f>+#REF!</f>
        <v>#REF!</v>
      </c>
      <c r="R13" s="215" t="e">
        <f>+#REF!</f>
        <v>#REF!</v>
      </c>
      <c r="S13" s="215" t="e">
        <f>+#REF!</f>
        <v>#REF!</v>
      </c>
      <c r="T13" s="2" t="e">
        <f t="shared" si="0"/>
        <v>#REF!</v>
      </c>
    </row>
    <row r="14" spans="1:221" ht="409.5" x14ac:dyDescent="0.25">
      <c r="A14" s="148">
        <v>11</v>
      </c>
      <c r="B14" s="216"/>
      <c r="C14" s="216"/>
      <c r="D14" s="216"/>
      <c r="E14" s="217"/>
      <c r="F14" s="217"/>
      <c r="G14" s="217"/>
      <c r="H14" s="217"/>
      <c r="I14" s="217"/>
      <c r="J14" s="217"/>
      <c r="K14" s="217"/>
      <c r="L14" s="221" t="s">
        <v>288</v>
      </c>
      <c r="M14" s="222" t="s">
        <v>296</v>
      </c>
      <c r="N14" s="223" t="s">
        <v>304</v>
      </c>
      <c r="O14" s="218"/>
      <c r="P14" s="219"/>
      <c r="Q14" s="219" t="s">
        <v>318</v>
      </c>
      <c r="R14" s="220">
        <v>96000000</v>
      </c>
      <c r="S14" s="220">
        <v>96000000</v>
      </c>
      <c r="T14" s="2">
        <f t="shared" si="0"/>
        <v>0</v>
      </c>
    </row>
    <row r="15" spans="1:221" ht="409.5" x14ac:dyDescent="0.25">
      <c r="A15" s="148">
        <v>12</v>
      </c>
      <c r="B15" s="211"/>
      <c r="C15" s="211"/>
      <c r="D15" s="211"/>
      <c r="E15" s="212"/>
      <c r="F15" s="212"/>
      <c r="G15" s="212"/>
      <c r="H15" s="212"/>
      <c r="I15" s="212"/>
      <c r="J15" s="212"/>
      <c r="K15" s="212"/>
      <c r="L15" s="221" t="s">
        <v>289</v>
      </c>
      <c r="M15" s="222" t="s">
        <v>297</v>
      </c>
      <c r="N15" s="223" t="s">
        <v>305</v>
      </c>
      <c r="O15" s="213"/>
      <c r="P15" s="214"/>
      <c r="Q15" s="214" t="s">
        <v>318</v>
      </c>
      <c r="R15" s="215">
        <v>96000000</v>
      </c>
      <c r="S15" s="215">
        <v>96000000</v>
      </c>
      <c r="T15" s="2">
        <f t="shared" si="0"/>
        <v>0</v>
      </c>
    </row>
    <row r="16" spans="1:221" ht="233.25" customHeight="1" x14ac:dyDescent="0.25">
      <c r="A16" s="148">
        <v>13</v>
      </c>
      <c r="B16" s="211"/>
      <c r="C16" s="211"/>
      <c r="D16" s="211"/>
      <c r="E16" s="212"/>
      <c r="F16" s="212"/>
      <c r="G16" s="212"/>
      <c r="H16" s="212"/>
      <c r="I16" s="212"/>
      <c r="J16" s="212"/>
      <c r="K16" s="212"/>
      <c r="L16" s="237" t="s">
        <v>310</v>
      </c>
      <c r="M16" s="237" t="s">
        <v>47</v>
      </c>
      <c r="N16" s="237" t="s">
        <v>306</v>
      </c>
      <c r="O16" s="238"/>
      <c r="P16" s="239"/>
      <c r="Q16" s="240" t="s">
        <v>45</v>
      </c>
      <c r="R16" s="241"/>
      <c r="S16" s="241"/>
      <c r="T16" s="242">
        <f t="shared" si="0"/>
        <v>0</v>
      </c>
      <c r="U16" s="243" t="s">
        <v>320</v>
      </c>
    </row>
    <row r="17" spans="1:20" ht="178.5" x14ac:dyDescent="0.25">
      <c r="A17" s="148">
        <v>14</v>
      </c>
      <c r="L17" s="233" t="s">
        <v>311</v>
      </c>
      <c r="M17" s="234" t="s">
        <v>312</v>
      </c>
      <c r="N17" s="213" t="s">
        <v>313</v>
      </c>
      <c r="O17" s="213"/>
      <c r="P17" s="214"/>
      <c r="Q17" s="235" t="s">
        <v>319</v>
      </c>
      <c r="R17" s="215">
        <v>608951801.75</v>
      </c>
      <c r="S17" s="215"/>
      <c r="T17" s="2">
        <f t="shared" si="0"/>
        <v>608951801.75</v>
      </c>
    </row>
    <row r="18" spans="1:20" x14ac:dyDescent="0.25">
      <c r="A18" s="148"/>
      <c r="B18" s="805" t="s">
        <v>314</v>
      </c>
      <c r="C18" s="805"/>
      <c r="D18" s="805"/>
      <c r="E18" s="805"/>
      <c r="F18" s="805"/>
      <c r="G18" s="805"/>
      <c r="H18" s="805"/>
      <c r="I18" s="805"/>
      <c r="J18" s="805"/>
      <c r="K18" s="805"/>
      <c r="L18" s="805"/>
      <c r="M18" s="805"/>
      <c r="N18" s="805"/>
      <c r="O18" s="805"/>
      <c r="P18" s="805"/>
      <c r="Q18" s="805"/>
      <c r="R18" s="805"/>
      <c r="S18" s="805"/>
      <c r="T18" s="805"/>
    </row>
    <row r="19" spans="1:20" x14ac:dyDescent="0.25">
      <c r="A19" s="148"/>
      <c r="R19" s="244" t="e">
        <f t="shared" ref="R19:S19" si="1">SUBTOTAL(9,R3:R17)</f>
        <v>#REF!</v>
      </c>
      <c r="S19" s="244" t="e">
        <f t="shared" si="1"/>
        <v>#REF!</v>
      </c>
      <c r="T19" s="244" t="e">
        <f>SUBTOTAL(9,T3:T17)</f>
        <v>#REF!</v>
      </c>
    </row>
    <row r="20" spans="1:20" x14ac:dyDescent="0.25">
      <c r="A20" s="148"/>
    </row>
    <row r="21" spans="1:20" x14ac:dyDescent="0.25">
      <c r="A21" s="148"/>
    </row>
    <row r="22" spans="1:20" x14ac:dyDescent="0.25">
      <c r="A22" s="148"/>
    </row>
    <row r="23" spans="1:20" x14ac:dyDescent="0.25">
      <c r="A23" s="148"/>
    </row>
    <row r="24" spans="1:20" x14ac:dyDescent="0.25">
      <c r="A24" s="148"/>
    </row>
    <row r="25" spans="1:20" x14ac:dyDescent="0.25">
      <c r="A25" s="148"/>
    </row>
    <row r="26" spans="1:20" x14ac:dyDescent="0.25">
      <c r="A26" s="148"/>
    </row>
    <row r="27" spans="1:20" x14ac:dyDescent="0.25">
      <c r="A27" s="148"/>
    </row>
    <row r="28" spans="1:20" x14ac:dyDescent="0.25">
      <c r="A28" s="148"/>
    </row>
    <row r="29" spans="1:20" x14ac:dyDescent="0.25">
      <c r="A29" s="148"/>
    </row>
    <row r="30" spans="1:20" x14ac:dyDescent="0.25">
      <c r="A30" s="148"/>
    </row>
    <row r="31" spans="1:20" x14ac:dyDescent="0.25">
      <c r="A31" s="148"/>
    </row>
    <row r="32" spans="1:20" x14ac:dyDescent="0.25">
      <c r="A32" s="148"/>
    </row>
    <row r="33" spans="1:1" x14ac:dyDescent="0.25">
      <c r="A33" s="148"/>
    </row>
    <row r="34" spans="1:1" x14ac:dyDescent="0.25">
      <c r="A34" s="148"/>
    </row>
    <row r="35" spans="1:1" x14ac:dyDescent="0.25">
      <c r="A35" s="148"/>
    </row>
    <row r="36" spans="1:1" x14ac:dyDescent="0.25">
      <c r="A36" s="148"/>
    </row>
    <row r="37" spans="1:1" x14ac:dyDescent="0.25">
      <c r="A37" s="148"/>
    </row>
    <row r="38" spans="1:1" x14ac:dyDescent="0.25">
      <c r="A38" s="148"/>
    </row>
    <row r="39" spans="1:1" x14ac:dyDescent="0.25">
      <c r="A39" s="148"/>
    </row>
    <row r="40" spans="1:1" x14ac:dyDescent="0.25">
      <c r="A40" s="148"/>
    </row>
    <row r="41" spans="1:1" x14ac:dyDescent="0.25">
      <c r="A41" s="148"/>
    </row>
    <row r="42" spans="1:1" x14ac:dyDescent="0.25">
      <c r="A42" s="148"/>
    </row>
    <row r="43" spans="1:1" x14ac:dyDescent="0.25">
      <c r="A43" s="148"/>
    </row>
    <row r="44" spans="1:1" x14ac:dyDescent="0.25">
      <c r="A44" s="148"/>
    </row>
    <row r="45" spans="1:1" x14ac:dyDescent="0.25">
      <c r="A45" s="148"/>
    </row>
    <row r="46" spans="1:1" x14ac:dyDescent="0.25">
      <c r="A46" s="148"/>
    </row>
    <row r="47" spans="1:1" x14ac:dyDescent="0.25">
      <c r="A47" s="148"/>
    </row>
    <row r="48" spans="1:1" x14ac:dyDescent="0.25">
      <c r="A48" s="148"/>
    </row>
    <row r="49" spans="1:1" x14ac:dyDescent="0.25">
      <c r="A49" s="148"/>
    </row>
    <row r="50" spans="1:1" x14ac:dyDescent="0.25">
      <c r="A50" s="148"/>
    </row>
    <row r="51" spans="1:1" x14ac:dyDescent="0.25">
      <c r="A51" s="148"/>
    </row>
    <row r="52" spans="1:1" x14ac:dyDescent="0.25">
      <c r="A52" s="148"/>
    </row>
    <row r="53" spans="1:1" x14ac:dyDescent="0.25">
      <c r="A53" s="148"/>
    </row>
    <row r="54" spans="1:1" x14ac:dyDescent="0.25">
      <c r="A54" s="148"/>
    </row>
    <row r="55" spans="1:1" x14ac:dyDescent="0.25">
      <c r="A55" s="148"/>
    </row>
    <row r="56" spans="1:1" x14ac:dyDescent="0.25">
      <c r="A56" s="148"/>
    </row>
    <row r="57" spans="1:1" x14ac:dyDescent="0.25">
      <c r="A57" s="148"/>
    </row>
    <row r="58" spans="1:1" x14ac:dyDescent="0.25">
      <c r="A58" s="148"/>
    </row>
    <row r="59" spans="1:1" x14ac:dyDescent="0.25">
      <c r="A59" s="148"/>
    </row>
    <row r="60" spans="1:1" x14ac:dyDescent="0.25">
      <c r="A60" s="148"/>
    </row>
    <row r="61" spans="1:1" x14ac:dyDescent="0.25">
      <c r="A61" s="148"/>
    </row>
    <row r="62" spans="1:1" x14ac:dyDescent="0.25">
      <c r="A62" s="148"/>
    </row>
    <row r="63" spans="1:1" x14ac:dyDescent="0.25">
      <c r="A63" s="148"/>
    </row>
    <row r="64" spans="1:1" x14ac:dyDescent="0.25">
      <c r="A64" s="148"/>
    </row>
    <row r="65" spans="1:1" x14ac:dyDescent="0.25">
      <c r="A65" s="148"/>
    </row>
    <row r="66" spans="1:1" x14ac:dyDescent="0.25">
      <c r="A66" s="148"/>
    </row>
    <row r="67" spans="1:1" x14ac:dyDescent="0.25">
      <c r="A67" s="148"/>
    </row>
    <row r="68" spans="1:1" x14ac:dyDescent="0.25">
      <c r="A68" s="148"/>
    </row>
    <row r="69" spans="1:1" x14ac:dyDescent="0.25">
      <c r="A69" s="148"/>
    </row>
    <row r="70" spans="1:1" x14ac:dyDescent="0.25">
      <c r="A70" s="148"/>
    </row>
    <row r="71" spans="1:1" x14ac:dyDescent="0.25">
      <c r="A71" s="148"/>
    </row>
    <row r="72" spans="1:1" x14ac:dyDescent="0.25">
      <c r="A72" s="148"/>
    </row>
    <row r="73" spans="1:1" x14ac:dyDescent="0.25">
      <c r="A73" s="148"/>
    </row>
    <row r="74" spans="1:1" x14ac:dyDescent="0.25">
      <c r="A74" s="148"/>
    </row>
    <row r="75" spans="1:1" x14ac:dyDescent="0.25">
      <c r="A75" s="148"/>
    </row>
    <row r="76" spans="1:1" x14ac:dyDescent="0.25">
      <c r="A76" s="148"/>
    </row>
    <row r="77" spans="1:1" x14ac:dyDescent="0.25">
      <c r="A77" s="148"/>
    </row>
    <row r="78" spans="1:1" x14ac:dyDescent="0.25">
      <c r="A78" s="148"/>
    </row>
    <row r="79" spans="1:1" x14ac:dyDescent="0.25">
      <c r="A79" s="148"/>
    </row>
    <row r="80" spans="1:1" x14ac:dyDescent="0.25">
      <c r="A80" s="148"/>
    </row>
    <row r="81" spans="1:1" x14ac:dyDescent="0.25">
      <c r="A81" s="148"/>
    </row>
    <row r="82" spans="1:1" x14ac:dyDescent="0.25">
      <c r="A82" s="148"/>
    </row>
    <row r="83" spans="1:1" x14ac:dyDescent="0.25">
      <c r="A83" s="148"/>
    </row>
    <row r="84" spans="1:1" x14ac:dyDescent="0.25">
      <c r="A84" s="148"/>
    </row>
    <row r="85" spans="1:1" x14ac:dyDescent="0.25">
      <c r="A85" s="148"/>
    </row>
    <row r="86" spans="1:1" x14ac:dyDescent="0.25">
      <c r="A86" s="148"/>
    </row>
    <row r="87" spans="1:1" x14ac:dyDescent="0.25">
      <c r="A87" s="148"/>
    </row>
    <row r="88" spans="1:1" x14ac:dyDescent="0.25">
      <c r="A88" s="148"/>
    </row>
    <row r="89" spans="1:1" x14ac:dyDescent="0.25">
      <c r="A89" s="148"/>
    </row>
    <row r="90" spans="1:1" x14ac:dyDescent="0.25">
      <c r="A90" s="148"/>
    </row>
    <row r="91" spans="1:1" x14ac:dyDescent="0.25">
      <c r="A91" s="148"/>
    </row>
    <row r="92" spans="1:1" x14ac:dyDescent="0.25">
      <c r="A92" s="148"/>
    </row>
    <row r="93" spans="1:1" x14ac:dyDescent="0.25">
      <c r="A93" s="148"/>
    </row>
    <row r="94" spans="1:1" x14ac:dyDescent="0.25">
      <c r="A94" s="148"/>
    </row>
  </sheetData>
  <autoFilter ref="C3:S18" xr:uid="{00000000-0009-0000-0000-000005000000}"/>
  <mergeCells count="7">
    <mergeCell ref="B18:T18"/>
    <mergeCell ref="C1:R1"/>
    <mergeCell ref="B2:D2"/>
    <mergeCell ref="E2:F2"/>
    <mergeCell ref="G2:H2"/>
    <mergeCell ref="J2:K2"/>
    <mergeCell ref="L2:T2"/>
  </mergeCells>
  <dataValidations xWindow="426" yWindow="498" count="1">
    <dataValidation type="textLength" allowBlank="1" showInputMessage="1" error="Escriba un texto  Maximo 390 Caracteres" promptTitle="Cualquier contenido Maximo 390 Caracteres" prompt=" Relacione el resultado esperado del proyecto." sqref="M4" xr:uid="{00000000-0002-0000-0500-000000000000}">
      <formula1>0</formula1>
      <formula2>390</formula2>
    </dataValidation>
  </dataValidations>
  <printOptions horizontalCentered="1" verticalCentered="1"/>
  <pageMargins left="0.23622047244094491" right="0.15748031496062992" top="0.31496062992125984" bottom="0.27559055118110237" header="0.31496062992125984" footer="0.31496062992125984"/>
  <pageSetup paperSize="66" scale="56" fitToHeight="0" orientation="landscape" r:id="rId1"/>
  <headerFooter>
    <oddFooter>&amp;C&amp;"Calibri,Normal"&amp;A&amp;R&amp;"Calibri,Normal"Página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d = " h t t p : / / w w w . w 3 . o r g / 2 0 0 1 / X M L S c h e m a "   x m l n s : x s i = " h t t p : / / w w w . w 3 . o r g / 2 0 0 1 / X M L S c h e m a - i n s t a n c e "   x m l n s = " h t t p : / / m i c r o s o f t . d a t a . v i s u a l i z a t i o n . C l i e n t . E x c e l / 1 . 0 " > < T o u r s > < T o u r   N a m e = " P a s e o   1 "   I d = " { 0 2 1 2 D E 8 7 - 7 2 1 9 - 4 6 1 F - 9 9 6 4 - B B F 9 C 5 1 0 6 A 9 5 } "   T o u r I d = " d 6 5 2 e 7 0 a - 5 1 4 3 - 4 6 0 5 - 9 4 7 4 - 9 0 0 1 5 7 f 0 b 5 4 1 "   X m l V e r = " 5 "   M i n X m l V e r = " 3 " > < D e s c r i p t i o n > L a   d e s c r i p c i � n   d e l   p a s e o   v a   a q u � < / D e s c r i p t i o n > < 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T o u r > < / T o u r s > < / V i s u a l i z a t i o n > 
</file>

<file path=customXml/item2.xml>��< ? x m l   v e r s i o n = " 1 . 0 "   e n c o d i n g = " u t f - 1 6 " ? > < T o u r   x m l n s : x s d = " h t t p : / / w w w . w 3 . o r g / 2 0 0 1 / X M L S c h e m a "   x m l n s : x s i = " h t t p : / / w w w . w 3 . o r g / 2 0 0 1 / X M L S c h e m a - i n s t a n c e "   N a m e = " P a s e o   1 "   D e s c r i p t i o n = " L a   d e s c r i p c i � n   d e l   p a s e o   v a   a q u � "   x m l n s = " h t t p : / / m i c r o s o f t . d a t a . v i s u a l i z a t i o n . e n g i n e . t o u r s / 1 . 0 " > < S c e n e s > < S c e n e   C u s t o m M a p G u i d = " 0 0 0 0 0 0 0 0 - 0 0 0 0 - 0 0 0 0 - 0 0 0 0 - 0 0 0 0 0 0 0 0 0 0 0 0 "   C u s t o m M a p I d = " 0 0 0 0 0 0 0 0 - 0 0 0 0 - 0 0 0 0 - 0 0 0 0 - 0 0 0 0 0 0 0 0 0 0 0 0 "   S c e n e I d = " 8 9 b 4 f 7 2 7 - f 6 0 9 - 4 a d 4 - 9 0 3 c - c 8 f 3 4 f c d d 3 3 4 " > < T r a n s i t i o n > M o v e T o < / T r a n s i t i o n > < E f f e c t > S t a t i o n < / E f f e c t > < T h e m e > B i n g R o a d < / T h e m e > < T h e m e W i t h L a b e l > f a l s e < / T h e m e W i t h L a b e l > < F l a t M o d e E n a b l e d > f a l s e < / F l a t M o d e E n a b l e d > < D u r a t i o n > 1 0 0 0 0 0 0 0 0 < / D u r a t i o n > < T r a n s i t i o n D u r a t i o n > 3 0 0 0 0 0 0 0 < / T r a n s i t i o n D u r a t i o n > < S p e e d > 0 . 5 < / S p e e d > < F r a m e > < C a m e r a > < L a t i t u d e > 0 < / L a t i t u d e > < L o n g i t u d e > - 7 4 . 9 9 9 9 9 9 9 9 9 9 9 9 9 8 6 < / L o n g i t u d e > < R o t a t i o n > 0 < / R o t a t i o n > < P i v o t A n g l e > - 0 . 0 0 8 3 6 4 3 3 9 3 0 6 3 4 5 7 2 5 < / P i v o t A n g l e > < D i s t a n c e > 1 . 8 < / D i s t a n c e > < / C a m e r a > < I m a g e > i V B O R w 0 K G g o A A A A N S U h E U g A A A N Q A A A B 1 C A Y A A A A 2 n s 9 T A A A A A X N S R 0 I A r s 4 c 6 Q A A A A R n Q U 1 B A A C x j w v 8 Y Q U A A A A J c E h Z c w A A A 2 A A A A N g A b T C 1 p 0 A A D I f S U R B V H h e 7 X 3 3 d 1 z H l e b t n N C N H J l A E G A W o y Q q W s G y N G O d 0 X j s 8 Y 6 9 n g 2 e P T t n / 6 z d s 7 s / 7 D k b x j N j 2 b K C J V E k R Y J J T G J G I n J O n R u 9 9 7 t V 1 f 2 6 0 U g k K L 5 u 8 A N u V 3 i v w 6 u q r + 6 t 7 P j X b y 5 m 6 T l K I u D 3 0 b s n D 1 I i v k h T U 1 N U V 1 d L S 0 t L c i 2 b z V I m k 6 F 4 P E 6 D C 1 X U 2 Z i R e I T 9 f r / 4 g b n Z W Y p U V + M N h I S + P O C h y U U n / W R / Q t 3 A i M Y S N D y V o v b W K l q M Z + j 0 m W 7 6 8 C e v 6 K u F S C a T 5 P F 4 a G 4 + S u c H 6 3 T s 6 n A 4 H N q 3 M q z 3 w G / C T q d T x O V y k c / n p N T s L U o l Y n L t O Z b D 8 f s z z w l V C u + 9 f J R S 8 X n y e j 1 C I h D I k C k e i 5 G P S Y M 4 K + Q + F i c X P h R I c z 2 6 u J i 7 / + s 7 R G 0 N f t r X l K I U k y P r c N P H Z 3 r J H a i m U w f r q C n i l P u s B V x 9 d 4 a W M k v k 8 X p p e m q a f A E / X R i o o a T i 8 Y Z g / e x S M N e t r i G W 2 + 2 m U M h B c 0 O X 5 N p z F O I 5 o Y r g c b v o n Z M H K J t J 5 Y g A A n l 9 v h x B o J m W W A A X 3 + 9 w O M V v t I c V i P M y C d a D 0 e E h a m 5 t 0 6 F C p N N p O v 0 w R K n H I N B q W I 1 c V k J Z B a T y e F y U n H p O q m K o k v A c g r b d J + n H J / d R O h k X 0 q D g Q O t A K 1 i 1 j d T U T B y I I Z N o E X 4 P t E 6 C z T 5 g c Q E a L k 8 m a B m D e L z Q b E o m E k I m E B D f O T 0 1 S e l U i m 6 N u G l 8 N k 2 X B w O b T i Y A v 9 s 8 W z H M N X k 2 / k 1 G U v y 7 E o k U u a p P U F X L S X 3 3 c w B c G l A L P Z f j h 4 / S 4 Y Z F a Q O Z A s R s y R U 2 h O F 3 M c l M I Q M J Q B 5 o D 1 w H A U A + a D U g V B W m 6 c l J 8 Q O p Z E r c G W 6 P + X 3 + 3 G d C o A E B k B i E r a 2 r l / i J m Q Q x t W k m + n T r P v M 7 I M U w c X D x m + V Z + Z l B / o W F N P n q Q a r S 6 b r V x P H 7 s 5 d K V 0 9 b B E 2 7 T 9 C x x k T O x I P W Q e E N O K O 5 Q m 4 F S G Q 1 / 6 x A n D G T D G Z n Z q i 6 p o a i 0 S g F g 0 E d m w d q e 7 w H 7 y 0 2 F 4 H r Q 2 4 a n n X p 0 A + H 4 u c w M P F w I a Z t 5 f G 4 K R x 2 0 P S j y 3 J 9 q 8 K Z 5 9 b W k 3 D L C T r R G B M T D w U b 2 g V X a o J L o o l K w W r + W Y H O i O J C i P u g t V C T c 7 U u Z i T u y 2 Z V 5 w a A 3 j N I K T I B L 7 S l t e + H B X 5 7 y e f U c e Y 6 n g m S Z O 0 7 O 7 t E w c Y T y 9 J 5 K 8 m W b U P 5 G 0 7 Q S y 1 z O R M P U K 4 q K C j k V i A u A R O P J c b a x p h r B n G O l 3 5 x C 0 D S + s Z G a U c F q 6 r k M x 1 c m 6 P d B W 0 I s w m f k c m k p X s d n 1 m M s w / X 1 6 H x t I D f Z 3 1 O w M Q Z w e 8 G q f C 8 0 S h M w B P 6 z q 0 H x 8 d n L x c V g 8 q H p / Y 4 v d W x I O Y b u r h N o Y C G g R 9 A O L q w Q K F w W M K I x / U M k 6 C U 9 o I m g r l o g L a V a U t Z e / p A I r S T D P A 9 M J m s m F + I 0 7 m B a h 2 y D 4 o 1 M G D i 4 E K M C e j z e S g 1 f U W u b S U 4 P j 6 3 d Q j l 9 v j J E T p A b + 5 e Y N O L z S 9 d w 0 J L o Y c O B R 0 F 3 h 8 I y P 2 G X K h 9 j c Y q R Y D i u H n W N m E M 5 p Z A M f G A + f k 5 b n 9 E x P / l X S 8 l M 8 s L r p 2 w E r G s g v T C G F 4 2 e p 8 y q X l 9 V + V j a 5 l 8 w Q P k c y Q K y A Q C Q X u A R C j o x W S C a z X / Q B z E W b v A n V y A o I X w W e g 2 r 4 o o c g D z 8 0 W F i e 8 t R j A Y o u 4 + D / 3 p e 5 / t y Q S Y t L E C c S p d V C + g a V d R o J P N 3 G d r t v 6 Q 2 B K d E i 6 3 j 9 z V x y W D X 9 q Z 7 x a H t r B q F l M o I K s B N b D T m S d Z m g s P S C l d 3 m g n W U g T 1 i a j A Q h X j I v 9 A Z p + y t 3 i m 4 1 S 6 W T C 5 h p I R Z m k W A V O V 6 B k 3 l S a c C 6 W i q 4 c c b l h 5 h 2 k R C J J Q X c q V 4 M C 1 o J f X D g A x F n v W R n 5 9 6 L D Y m p y Q h U m D b S n z H e i / Y V 7 F r l 9 h h k Y s W i M Z u P r + Q 5 7 o j j d T N i k c z y F g e A 0 Z f 1 d 5 H B X 8 Z V 8 3 l S i O P 7 w 7 Z X l J a m C 4 I o c E 8 2 E A v 5 O V 4 x V s n p c M x / P A J m P w r D A J l o w F C r o O F g L 0 u V e 1 C 6 K J 5 f o 6 w f K f D R w c f W 1 s z Z D P Z M u e m l X i m q D i m R X B j w 0 v l D e 1 n d x x W P C c G E F K O E a P H Z L 4 i s V 5 Z 2 L a 8 B d n S c T C P P Z b S 8 t L E b p w v l u G h 0 b l y 7 w 2 Z l Z 6 u n p p f 7 + A S H U x Y s b 6 5 n q 7 n P T + f 4 Q f X X P S 9 e H 1 U x y T B e 6 O J A n q 0 G G + Q M y A W g z m Y m t x 3 e o G R T l j J U 0 F V y I 0 l i c B r 7 9 E l + p c P y x Q j W U p / Y Y x W K K T C Z D s 0 t p e v 9 g m j W C m 4 6 0 J c R Q c 3 G 1 a W Y / A A t s i n k 8 X p q e n p E l G y N D I / T u e 2 / L N S t u D r t p c K Z w r G q j e P 9 A f g n H 5 3 d 8 Q r h y x 5 q a S s I Z 8 i T v S n y l o S L b U P 6 G Y x S P q / l 1 h k z A 9 l q i C 7 1 e m o q q 2 Q k g E 2 C d Y h Q I B O j 7 W 7 e o p i Z C B w / u Z 7 P Q m 3 s / s J h w S G / c k 5 I J m I 3 h 9 y o 0 h C q A T Q y j m Q x M G K 6 I + J 2 U 8 n S x b 3 n e l b s 4 S 8 S V t V Q 1 H 6 B o V E 2 H M Y Q C 4 H Y 0 Z K Q Q N 4 W V 1 g K m J i b E N U D 8 s e P H c o s E d + / e R Q O P B s U P D X J m E 2 c u n G d y m + J X H S g k l N t p r p Q f T N o a W P N A 8 o T / k J Z p T 0 f J P C x n q a g 2 l D d Y T Y t R T w G Z j A B o 2 z R F M h R P 4 u n Z v J u f p 7 q G B v E b z M 3 O a J / q s W t u a a G J 8 U n 5 j D u j 6 + + o W C 8 w k A s M F k 2 A T S + p 3 1 i u M G l u Y M 0 L u c S m X y r D f m e N u q F C U F G E y r j b p Y v W S i Y r W h y 9 N B 9 3 s M n n o C W + B M I A G J D F m B S W W m R x Q S M Q D I p p G P C 5 6 d z Z 8 3 T t d r + + s n l I Z Z Q J C V P S 4 K 2 u f N u q n F G c / n l C C a N Y n B T L 2 G + K 1 Z P A 8 c n 5 7 w q f u k z h q z 9 C i 4 t M D C Z H s a k H e F x Z e n N P g m 6 P e r j 9 4 6 Q q b 5 p e 7 U g x k d I y G G t m Q 2 D h n 9 + v u r s n x 8 e p n j V Y L B a j q y M 1 N G 8 p 9 M + x f l g 7 K q y d F J w 7 t J R J k y O b o Z D z k c S X O y q i D R W o 3 c 6 F X i + P 0 A Q C r P 5 k m u j 0 A 2 g C F d 5 R z 2 9 1 O G W g 1 T q 1 a K C 3 l 0 3 B O X p w 5 4 7 M F M c n Q F M 9 D T K h T L m Z 6 J W O l f L E g T / O A 7 S n E t n G X H 6 W s 1 S E y R d P 1 6 3 Y b r I C g 6 q 1 I R X / / b C b M 9 J B 8 3 N z E g b Q f d 6 1 / w A T z E 2 N 3 H Z C h w V q U p i J m 4 W 9 T W n Z 8 a i 1 O k M H W 1 L 0 7 t 6 k d J 9 D o E W 3 A n J 5 h A B q F Z Z E e v P b p 8 8 C j k 8 u l L f J 5 2 d T D 8 u w V z L 1 A O P v 4 s J c 7 c / S x X 4 1 q w E z F 1 5 q G Z N t v q a 4 / V R X X y 8 k Q k c F 9 o P A E n Y A W 3 9 N b M J M B v T S V 3 m z N F d E U C x o 3 F m 7 J N r K 7 1 a / 9 V m v g 3 o a K G n 6 s W A 9 2 F I m R R 5 n m o L u M Y k v V z j + d O F a W R M q E z g k U 3 9 W 0 k 5 W P / D u v i R 9 c S d f W F 9 q G u Q 2 l F s I 1 L Z 9 h 3 x O b s I s v 3 e g r 5 f 6 M 1 2 0 m F z f u B O 0 z M k d K Y o E s C A x S V 8 9 L J w c u x 7 8 e F 9 C y A 5 T a H z e S d e G 8 t O a O r l S u D 9 W v r X 5 M l J J f s F c Z 1 K l k 9 Q Y m u D n L t 8 i W d a E c l W / k J s N Y S W U F c X h Y r z D J t f C 7 C Q l k 2 r F L Q Z 7 8 Z 5 U O i W T W n f t 7 q D v x 9 Y e y O W W g J D V k H F 0 a I g e p X f J V K T H A c a l T r X n p y Q N z z r p u o V Y 5 Q o r o Q C E k d 7 Q U B l O 8 + x S i u q D U / p q + a F s O y V 8 k V b W A C s T C V i L T A A 6 K 1 J M p n g 0 S k 3 c b q p v a p J l 6 t h 1 a H d n F / X 1 P K S m c O G g a y n U h r g d E I v J d 2 L i r b t 6 + 2 O T C Z i N O a U 7 3 Y g h U 7 V / i V 5 m o j V 7 x q j Z 9 Y h 2 1 W X I q 8 3 E c s C K e S L b s Y F c D g p k F g r y u p z k 8 X P 8 G S O Z b c j 1 6 p l M s m b W i h l n A R a D h X x Z J l K r 7 I k 3 N j p K s z P T s m Z p d G R E i A F S B b K z a u H Y C s A l T H A N h E L y H l m s + J R m O s z G n T K P c E f d E k U 8 i 7 S v O U 1 v d y V p f 3 O K v G X S q V E q n 0 y P H 7 / Q z N I 2 i S t H 4 A n Y K S / x V r V x u 8 k y 6 X U d 5 C m F e s v 8 u Y m x U Z k V U V N b R z V 1 d R S q C g m 5 5 m Z m p P c P 0 5 Z K I e j N 0 n s H E j n C L f F v 6 b 4 x I N O K H g f Q N g d b 0 3 S Y x V N k Z Z 5 g 0 q K n M s T f O T i t F j V O s R a c Y M H M i h M 7 m V R a W z W z V m 2 o W q K A p z x I p r I W L 0 5 Z H 1 b H z 2 j N 8 3 I R x 6 f d 1 8 s k x S 2 o O k z x e L J A Q 1 l J t R G C t Y R T F E n e o / a O P R L u f X B f J s h 6 f X 6 q r a + X u J 7 7 9 2 h H + 2 7 p v P j s t k / I 1 d G Q Z h N v k e 3 + D K W Y 1 N h 3 f G x 0 j C Y n J y n V 9 B b H r a 8 T Y y W 4 u a p L r 2 J p 4 t k j 3 i Q t Z g r X X B m g b C K L 7 d y + t 7 a n 0 D G B f T 3 Q j s p w e + r k t k V 6 N L d 8 d b P d 4 f j 0 Y n k R K t T Q R T N z 7 m U 9 e w Y b I Z M B N F V 7 a I z q 6 2 t 1 D B d m / v z J y Q n W W q 0 S 7 u 9 9 K N o r U l 1 D Q 4 8 G y e 1 y U q S m h k a G h u n R 8 A g d f u G Q b O L f 0 t p C Z 3 q r b V 2 Q 7 Q Q r q R S Z 0 u K G 3 H E 6 0 p a k h z P P Z l / C x 0 X Z t a G i c V 9 O M 2 0 W 0 H l w a a y F L v Z 5 p K s a w I Y t 0 D o G O 9 s 7 K B y p k T Z S 2 7 Y 2 a m p t l b Z S Q 3 M T L S 5 G K e D 3 U 5 R d p 9 N t S z L B T L Q 9 m F w g G G Q u 7 q K r V 6 / p C + U D 1 l A 3 y q Y u 9 Y b q a T H V K I O 4 x R 0 S B p t B N F S a u y K L t L c t P 9 6 z k H D Q p X 4 v N b m H 6 M B u Z Q o + e P C Q b t 7 4 n n b u 3 E 5 d e z v p + v W b N O w 4 w G R 0 U 2 d b F b d f i B q 5 L e P j d s 3 t E T c N P Y M t l c s J M h 4 l e Y s 5 l k k K u x P U 3 s i W Q r x s i m h 5 E c o V O U T R 6 M r j T p t B p m K g 5 y z L r R H r y R d 1 b C I e b l q g n o c 9 d O B g f k n 3 K L e h 7 t 6 5 R y + f e p F 8 l k W L M p u d J R Z P 0 N c 3 o 5 T x V F N V O G 9 e P i t A a y 3 q p S z P E m Y s i l 9 y J h 8 I l c k k 6 d V d U R p 4 g u G H H x q y I r l c J J n M 9 + o V k + l p A f v k F R 8 j g 5 6 1 K w / j 1 N i U X 0 u F z T J P f 3 2 W X n / j 1 Q I y A e f P d 9 M j b n d h p 6 N D H e h B t M c a I J D J b 8 d e Q J P h X J F h W Y u 1 D N h d y o b 6 g Y Z D K 5 p 5 w A 9 B L i s m E l U 0 t d Q s E z w x x e g P H 3 9 C J 1 8 8 R v / 3 f / 8 T d X d f o p n Z W T r / 7 Q X 6 3 f / 7 F 9 q 1 a y d 1 d u 6 h 7 d u 3 0 X y 6 i h O e U 9 4 m + I G T r S R M 3 s m r T h u V R g 6 6 O e K h V l / 5 b G L j + O x S e Z h 8 2 e C h T e s q 3 2 z E F u c I 3 R d H 2 4 P U V J W m f / m 0 m 0 4 d a q S a m m q q q y s 8 B x e z H u w I a K p 4 6 t k R X c w + D D 8 s Y f s C L P j k v E a v X z p J L + 9 Y o N G U P d O t G G U z s J t O F 5 p 6 d i E T E A h F K M R y f 9 x N Z 3 v 8 F N n 5 k u x V X k w m O 3 e l P 0 s y A c V 5 a D Q U p K d v O O e 3 u 5 R F G y r Q c P C J Z k T 8 0 P B 4 / f T d Z B v / X i r o 2 e v V e / J t B s L e F B 2 o H p C J v U C g H L r F 1 4 D 1 C c T P e Y 8 C 4 K v Z Q e H M 7 L J y Y U c p i z Z U L J b f 2 b V c S A V t 9 O e 7 X v r y / B 3 6 + E p S 9 r r o G X + y 3 4 + p R K 2 R D L 2 4 M 0 G B u a v U 3 e 8 n f y h M R 7 a l 6 M T 2 l E w 3 K n e o 1 H H I H 1 z g 0 Y x L J i + X A x y f X 7 5 p + x K a 8 h 4 g c 5 h z s a a y M 8 H w 2 z r D I 7 Q 4 N U h D Q y M 0 M x + j U N e H 5 P M v P x p 0 N W C q U 2 d j f s b A / f s P 5 J j R 8 V S z z P s r x t f 3 v e s 2 4 X y u L C X s c u I H p 1 e G 2 1 B m C l J a t 6 H Q n q p P X q P a P U f 0 j f Y F E + q W r Q n l D j b S Q q J G x n F K a S k 7 E w p 4 Z 2 9 C u t 7 N T I W H E y 5 p a 2 0 E Z s E h g H T 4 / b / 8 k T 7 6 2 Y f 0 6 W 0 / v b k n u a a 5 h 7 0 I r w 1 6 q L 0 + T S 2 R r C y C N D v V 7 m 1 K 0 d 0 x + 6 y z U q t 3 r Y R S Y 1 L + 6 f O 0 s 7 O L l o K F 7 V K 7 w f b r o Z Z c D c t I V E 7 4 8 1 0 f n X n g p U Q a D 8 Q a I T l A s z 3 f i N 8 A M 8 I P t K T F p I M d X g x D J g D b Q + 8 / t I 9 m Y i r y y q O 1 y V k d y N K b n U n a U b u U 2 7 c C J I W M L 9 h p 9 g a G 0 P M J Y E 2 K y W w r j f T 3 L C s f d h P H F 1 f s r a H S v g M U j y f K z t w r h Y g / S 7 W p m 1 R X W 0 u B S C P 1 T b l o P x P J x R l x q d 9 D 9 U y o 9 r o M 9 Y 4 s 0 L U h H 1 W H Q 0 I E 6 1 q s m Z l Z G h 8 b p 7 r 6 O q q q r i P f J q y G t 0 N X v s l L H I a H o R F o p y V o J 0 x D Y n M f p t 8 2 1 w M K 7 z o g 9 9 k V t u + U y O g J q u W q o a y I p o h 6 R 5 M 0 m w 7 L W q d D 3 P 4 B m b 6 6 5 5 M J u n d H 3 T Q 6 5 6 S A I 0 q t g R l 6 q 6 u Q T A D G t t q 2 t d L N m 7 c 2 b U E h z N J g k m v / Z w j R z J z H m l Y i 4 r c 8 Y o z C X C D s P c j L h M K T 2 F O C d T u E S J V A J i D N b a l F b z v d n Q j K 8 T c 3 h p R 6 M c f a A P F E k i 5 1 X 6 b 2 R o e 1 L B U A p y d a 9 x J 8 U s Q X 5 + m N o 2 3 0 3 v 5 n u W M t n n f l f M a V M W 5 L x y b t P S b F J t / 3 t i 2 t 7 u r 9 N D + f l r V P h l h W c l U K 0 a z A r I v j 2 + K 0 s 3 X 1 L Y r v 3 7 t P 1 6 7 d l O l M D Y 3 1 V M 2 a q 7 a m l s m G j N 0 4 Z m d n q V o f t P 2 s T E A x 6 V n M B F n r R N k 0 m 3 w Z d r s i I + R r x c k d 9 o T j i 6 v 2 J V Q 2 s F 9 2 N U L P V j G h K p F M V l j P j l o J q G g w n I C 0 m J q e Y R d 7 + 7 n l N E W Y U D U 1 N c t O V i w G P g O n N a I w G 6 2 H p S r P Y l 9 A R S g 1 9 c g s 4 4 B r J d S h p g V y 1 K l F n 3 a E 1 G d 2 F W 6 b b h k C P Q 5 A l l A o R F V V V b S D N Z W Q w u 2 S s Z y 7 d + 5 L Z 8 5 a w L Z n m O Z j N S G r f F l 6 d c c k z c + M S 7 i x i j / X m W X y P f 0 l 6 b n 8 x h 9 7 x V U R 4 o 7 M u U q W F b u I r d t Q S 0 t K I z 0 n 1 d o A K X a 3 t 1 N L c z M 1 1 N f L 2 q x Q a O 0 B Z B B p c G i I h o a G C 9 I X O f D y 9 j n R l N j R 6 d 2 9 C d o X v E 9 V n o T q Q H g q s O S z e L W L M i D + L I 3 O F 5 Y R u 4 m t e / m e E + j x g H S r r o 7 k N t 1 c C a i w Z u f m 6 O H 9 H j l v e H J K b T C J 0 0 Y u X r x M 4 X B Y w g A + c 2 J 8 g l 7 d k 5 X O C 2 w i s 7 l Q 5 N H 6 K B f W L w L 4 7 F 4 k b D u w 6 4 2 0 S i Z u R V I 1 V G V X 3 f F o L U B b J d j c s 6 Y d 5 h L + 8 + / + l X p 7 + 2 h + f p 6 m p 6 f p s 8 + + o N 6 H v X T s x B H p 3 D j 9 1 R k x G 2 O x u G w 6 g y 5 6 A 3 x m M p E U F 1 n 0 d l e M 0 t O b e E 4 u / 1 S l h U A a l e / y p 8 O I l z v Y H 5 8 a L i g r d h L b t q G 4 X a o S c g t i Y s H x R B o A b a t 9 B / b R 4 O C Q j k G c m w 4 e w i B 5 X E 7 A / + L z L + l H P 3 q d j h 4 7 Q u G q s B T c q q q Q p L n f 7 6 N L r K F A L g M Q q a G p k R Y X F y U 8 P j 5 O r x 6 I i H 8 z A P L g R 6 g 8 1 / k u j g q r 6 y o 0 P I U Z F c v L j B 3 E t m 0 o p z e y Z Q n 1 p A d Y R 6 M x u n 3 r d q 4 b 3 G D b t m 0 0 O T F F n X s 6 6 O e / + F n u H G F g b n 6 O X j h 6 W N p U w W C Q T p 1 6 m T 7 / / C u 5 h n y A z M z M U D q t F n h e v v S d 9 C J u C v T n q / y G q 7 9 T / C q M F 7 n O M h t F + p Q u N 8 9 a b N u G Q g / f S p A E r l B s q 8 n I D r B P g k Q y Q S d f P i G 7 M l k R C P h l t 9 k v v z y t Y / L w u N 0 0 P p Y / w B v m H j T Y w s I i f f r p F / S H j / 9 E T a y h k q k k T U x M U t f e P a K 1 W i J P R n 4 A x N H / O d I Y V 0 H u U C 7 H p V J P / p 1 P C 7 Z t Q x l C q R r K J K x B c b g y k E 1 M 0 Y H m x y P T w s I C 9 f T 2 0 p l v z t H Z b 7 6 l / r 4 B u n n j l o z h G W C O H H r / 9 u 7 t l H a U F d B m / X 3 9 0 t U + x 9 c w t e n 0 1 9 / Q n d t 3 6 f i J o / T + B z 8 m v 8 + r Z o K z d H T s l v d h L R a y 7 E k g 3 E G e i s f k t 3 J z + S + u 3 K 3 C R e X F L u L 4 8 t o d + Z l 2 w 5 J / L 9 v r a g 8 J Y 8 u r h M 6 7 l Q R M v N l G 1 + W g g j 2 d H V Q V C u k r 6 8 N t L v h o H 7 W 3 7 6 J I J C w 9 f P / 8 u 9 / T q 6 + f I p / X R 2 P c 5 r l 3 5 5 4 Q Y d / + v f p d h Q D J v m F C o m w c P 3 F M N B K 0 k B V D j x 5 R 2 / b t O p T H k 8 y u A E m X 9 F b M O H M X 4 2 g y U 0 I G d / P 7 S 8 g A b y p B 2 U y C X j n V o d 9 t L z i + u n b X l q U z 7 e v i t s D W I B Q O A c D S D T z W 9 M w 0 X b t 6 n W p r q 9 n s q q W a 2 h r p A l 8 N e F 9 P T w 9 d v H C Z 3 n n v L W p s U N u b Y R Y F e v W w o y 0 + B z 1 5 m B W x G u Z m Z y l U V b X q X E G k v 5 V o d w c W q X f h 8 d Y p 4 b P y m 7 M g r 9 V 6 K J l t r m d M q J k S I F R C B A e z v f 5 q p / 4 E e 8 G 2 b a i t B H N w N c o o l n a c O H m c t c A 2 C l Y F 6 T s m 1 7 m z 5 5 l o m F q 0 U k W S p Z v X b 9 I v f v k z G d Q 1 Q H t p 7 9 4 u O n b 8 q G i u Y j J h 7 M n A V F o g 0 m p k A q B F D f p G F q m x r k q H N g j 9 P E w p / W z K F b 9 2 R X L X E Z 3 3 2 x G 2 b U P Z O M 1 y 2 I z B T a y 2 r Q k U P i x M N m g Z y N F j h 2 l 4 a J h u 3 b x N 4 x N q Q 5 Z i Q F u 8 c P Q F O n v m W x 2 z P p g 5 k t B k h l z Q T m s V W A 8 T F d p k b J L b Y d 6 I n J W G g 7 i h a d c L I Y Y h i n x f 3 i / X i o R f + N + y Y r t E m b G D 2 F Z D F Z n u t s S T D L 4 C e M Y 3 O l a f H 4 c u b B T y F 1 8 8 T h f P d 9 P 1 6 z d y 2 s Q K b K a J Q p 6 w a I + 1 g G 7 z R 3 1 9 o s l w h I 8 B j k K V Q r s C Q O B o L E b e Y E R O U E S F g G f B u U 6 v 8 f N A 6 t x r H + u Z J 4 q R P G G W x 2 H i b D 7 O r n C q / W X s 9 8 f p V v F Y 6 x l B k G v X b r A J e E y 2 d / 6 L n 3 7 A b Y g 0 9 f X 1 5 6 4 b g G R T U 9 N y R v B 6 A d M u X K J 9 h l N F T I F e C W E m e b F m 3 d O Q k Y m 1 k M 7 6 B L 2 + Z / k C y Q I I n w x J r F J M L I t m 0 q 6 1 r N j p z 9 Y a q r i H q d K A w r a w w m b 9 i 9 E o f X P 6 r H Q k N D a q T g b 0 3 O 3 d v 5 c u d l + m T / 7 w J / q f / / 1 / 0 V d f n m Z T 7 5 w s j U e v 3 F r L N Y q B M 6 9 K w c x C n 5 m e 1 j E b A 8 7 O w s Y 0 J 3 e m q K M + L f l Z C k y P Z W R R L k i k i W T R T O g N x L v s C s f X N + 7 Z 8 t e l 3 J 0 U i 6 u 1 U J X e y 2 d d + 4 R 9 0 m / c u E k L 8 w v S O R E O L 2 / w Y 9 9 0 P 2 s s F H i k R Z z b P x f O X 6 S u r j 2 0 e 3 e 7 v m t z g M / f a M W G y b V W E 9 I A 5 K y p r Z V d n x 6 M Y z U B z D g s K E T v n u 4 y Z z G 9 f N Y F h s Z N J e O s j p P 0 9 t s v 6 E + 1 F 2 z f h k J m F m f o R j P Y z l i Y m 6 T h E T V D A e N I f 2 T N s 7 t j N / 3 o r T d K k g m o q a 6 W 9 g / M Q L R / r l 7 5 j t + z i y J r d K 9 v F F h 8 + D h p v T g / p 3 1 5 g C D Y S x A E 3 d O Q o q N t K a 2 J r N o I B D N h d k E 4 f Y + Q T 8 c / 7 q r k H w J M K P w 4 G 0 p m v q K I U w r Y o P 9 g Z I h r 3 Z i E s Z T i 5 I v H q a 6 2 Z l 3 P j g I P b d X f O 0 C X L 1 4 V c m 0 m 1 l r + s R I a m p q 1 L w + X S 3 X Z K 2 J k q a E q z S a v l T w g j Q 4 X k 0 q / x 5 A K x 7 G W L D M 2 E N v O N q 9 w L g m O b e d a u z Z C A 3 0 D d P W 7 6 3 T j + i 2 q r 1 9 7 g B Q m E m a S / / H j P 9 H g o y H 6 + S 9 / R j + R q U G b u B c E F + C 1 x q O K g Q J v Z q M X w 1 Q Q c I U o L K / s m K F q f 4 Y L o S K K i U c 7 K U 8 q E 6 / 9 / B 3 1 9 e H S Z c Y O c v r m f X s 2 S B w e m k + 1 U U q 3 o U x i G 1 j 9 5 Q r M j j B j N + i h S 3 O b o a m x U c I r A c 9 9 + u s z c g R p U 1 M T F / q n Y 7 V j X K r 4 4 L i 1 g D Z S V T i 8 4 m w M / H b k J Y B K Q Y T D d 0 e I e s a Z k L o N J f F o Q + l 2 F J b e Y z 8 J M 1 P i 8 K E d 1 N p q z x 1 k b d u G o q w q a J V s 9 m E z F F M v 1 N X V r k k m Q B r 8 w Q A X q J a n R i Z g o 7 2 F Q D g S W b X b H s + q S J U V 8 k 1 P T 9 E s u 6 2 h K M f n N z K 1 a i a J Y 5 G 5 f t r f 3 G S P E y B L g Z 9 + m d K y j + C / g g m F D f 3 7 p 1 3 r 7 g R G A Z u b m 3 + q R A L m 5 2 Y 3 3 H 7 C c a d 4 D z S O F V E 2 A a c n J + W 3 8 x P w f Y t C l m A o R O E w z h p m E r J G y 3 W N a 9 K o N p X 2 g 1 z G Z X G K K W o p J z a S p 5 s z T w r J B P 6 Z F v u 7 0 n B n 1 E 2 f r X O m 9 j w X 2 s m J S T p y 5 O l 2 G W N 2 + k a B w o / 8 Q f e 3 w d j I C G v T I N X o g + d A G O z K N D E 2 J v e P j 4 5 Q P B 6 j h 6 N 5 s k j 7 i e 9 T r o 4 z x B J Z Z a G c D W D f T g k W z i a W Q l J V I v C E P Z O r z w I H 0 O B v a m m i i f F x l j H p Z l c 1 / + Y i / R i F 1 r S 3 3 G 4 P m 6 V R i k W j / F t b J A 7 A 7 0 T X O U z J 2 v p 6 0 W Y Y / E V 4 f J E 1 F F / P a 6 Z M j k C G T H A l n g l W X E 7 s J L a d H A s x w w 2 l y F R p B L s 3 5 q L U G u c 0 R b j B f + P a T W p p b a W G x i Y Z i z L p g I Y 8 u t H X A u b p Y e B 0 Z H B Q x 5 Q A c 9 Q 6 E 3 0 t o L B 7 N a F A l E A g W N A x I W R h m Z u d k 3 t h H m L T G P x 2 V B I x O d 0 / o 7 W S I p M i k N J I c k 1 I l l H m L h 7 Z p m L r X 1 f l H p I a a a v g + u D q W g q b W j Y 0 q D 3 3 i o E u b t T 2 q 2 k s k A 4 z x d E G a d m 2 j c a G h 2 l 0 e E h I h i U Z I C T I h v Y N N A 4 6 D 9 a D U t + J 7 w F A H n R A 3 B + K 0 1 C s T u 7 F X M F o d F E I d W 0 k r I g D 0 g m J Y O 7 B r 7 S R I p U m F o d P v X K I P 7 V 0 e b G D 2 L s N B X B i A p W m k U p h Y t F Z c H B A K e z c t Y P O f 9 t N D x / 2 S i G M s m n 1 + W d f 6 q s q n d I W T Y W l G V g e j 7 3 L Q T p r Z 0 M T a 7 p g q I p 8 r O l A A B B S N f g V o B V A M m g r C E x M C E g C W Z i f l 3 Z S 8 X g V i A v g 9 + H a U L y e C e q V w 9 2 E M J y n q W S K 5 h Z i t M C K U N p K I A 2 I J H 6 Q R 9 2 n B B q K 4 / l z q 6 s f c + 3 V D w T H m V s P N 9 8 I 3 0 R M R N G V 7 F K J z T 6 V 6 P m f b P V X A r b X Z u h g y / J j P g 3 w v E k u j I 8 G B q i 3 t 1 8 K 2 u z M H P 3 t v / k b f Y c C 5 v d h P 4 i R 4 R H Z Q b a 9 o 5 2 2 s 1 Y q B t 6 / 0 R 4 9 K z D X s n j c S c a R W G Z n p q m 2 r p 7 G 5 7 N U G 0 C c I o e 5 / v l t t 2 h E M 3 / P z N 3 L z e G D H / P 3 9 B j U U j p B H 3 3 0 p v 4 W e 8 L W b S i I Q w j E t R M H t w I e T b s o s 8 r D Q g O h t t / T u U f m + / 3 4 v X e k X Y F p S 9 h c B R q l p 6 e X P v v k c 9 r V v p M + + I u f U G d X J / l 9 + S 3 D r F j g 9 z 1 u p Y T 3 l R r E N e Z n X X 0 D D c 8 4 m E x G 0 x j J 0 n c D X E m y X / L W C J N N u e o + 0 V T i V + 2 n g N 9 T U D b s K L Y 3 + c K B B U n M r Y Q r / e s b V B U T j b X L S 6 d e l F M N / + n / / E 5 W 7 W L / i A / / 6 i 9 l E i 3 g 9 r h p j o l T C u h p A + Z m Z 8 T d C E D G U h A S M N n g N o W x K l g T S V w c T L 1 E E w v K 1 F P E g W v I Y / y F Z M I s i r 1 7 d + h v s C 9 s 3 S k B 8 b p Y 1 a P W y u Z J Z W 1 P V W L b a i r q p J G 5 9 d d 1 W D P V y R r r v f d / T H v 3 d 1 E t k 8 S a L j j i 5 v b 3 d y n G 7 Z 9 S w L 2 B 4 M Z 2 W Q K K B 3 G t U G Q A q U x b C B 0 N i i B f 3 V H H 5 0 C M N h K / E E w R S e L Z D F S m o I r b t R u 7 L e X L h h 3 F 9 h o K c I B Q O s G 3 C q 4 P o c d O B 9 Y J L D C 8 3 H 2 F 3 1 f 4 R m x a + c a b r 8 n 2 y 5 9 / 9 m f q 6 x + Q t o 8 V m N G w U U A 7 j o + N U S y 6 K I V e 9 R Q m c 4 T I a S a L / / o j m L Q q b A g m 9 8 L P n 6 H 8 i k i K X K z h W B y W C t X O c K I i s 7 s E v C p x k d g b L m V l C j z m w 8 m N z f Z G j 1 5 7 x y 5 O M 0 6 0 I m D j l 5 / + 9 A N 6 6 + 0 3 Z Z d Y 9 A y O j 0 9 I 7 x 3 I g L V K G 0 W E T c r G p i b R b m g 3 Y Q q R w + E U 4 h Q S i c 0 8 6 Z B Y o n G Y e r n r K k 8 V c S A q H v v y S R i k 0 t L Q E C k o E 3 a V s t B Q 1 a F F q b W k 9 t J x W w E P x t e e P W E F t k 1 u 2 9 a m Q 8 s B o q E T o a 2 t l X 7 y / r s U T 8 T Z F L x D j x 6 t M s i 7 T k A r K k K A P B k h N 0 7 r U C u u m R R M L J i I h l i i h X C / 1 l x K F H m Q z 8 r M 0 8 L + N 9 9 + S X + T v W H 7 N p Q R 9 P Y p 9 c + q v 0 h L V W I 7 y i C 1 A U s H + 4 6 j Y K 4 H M N d 2 b N 9 O R 4 6 + Q N 9 d u a Z j 1 w f p u r f M p D B k m p + b o + l p T I T F 5 7 v I 6 X L K N Y y D G d L k N Z L W X p o 4 V k 0 l 3 e j w o / u c h b I w T 5 e X C T t K W W g o o K U + n k t k l R l b Q 1 e d v u / j m h 2 Z t T o w 7 t T z o F c 2 y t w I U N h x 4 P V G g H l 6 Z q o R 8 g F d 9 R j k h c 2 D G e S F b S c c j + M X A j 4 c U 5 N n x d L A d S G T u k + R S M d J v C I T B n N f e + O 4 f F c 5 o C z a U B D Z X V V q M G Q A t F R h T V y p W g p 7 / / 3 5 r p f m 4 6 s / 3 5 n 7 L k p Q f m 7 f e o H z e V H Y Q U j s t I T 1 V q u h v + e h T E 1 S W k m 1 j e Q 7 N X G s Z L I K 7 u m d Z E L p 6 6 q d B G L B 1 R p K S K W 1 U 5 p F E 2 v b 9 m Y p A + U g Z a O h A L 9 X m X 2 S A a K h t o a W 4 n J L 5 3 q 8 d L H P Q 4 k 0 5 1 o J H N m W p g c P h 2 l w v P T Y 0 E p A O u 5 s 3 0 k j Q 8 P 0 4 P 4 D G R x e C d B E O 3 d 3 y H u U a L O N y Y A p S 4 Y 8 p p 1 k / G g P M T / y m k k T C A J i Q Q t J v u r 3 y U w J y e c 0 h U M b X 0 r y L F E 2 b S h I c z 0 y A j W X M g d Q g 3 G O S u Y C l d y W A j A + 9 d U 9 L 3 1 + x 7 e M W C H v E t V E A t T W E N Y x 6 w P a U v v 2 7 a X 2 3 e 1 c g L P k 8 a h J r S j Y e e J k p X 2 E D g 0 T L i Y O q u f C O L S F F G E Q P s 0 a V D Q P 5 5 k h F U h j S K U 6 I d S U I 2 X 2 c f 6 y / 4 M P 3 + J f U 1 g O 7 C x l p a E A z r Z c x o j L G Y I M 3 k r g c i r E s h 4 h c + v m 9 / T h + 6 e e q F J 5 4 Y X D d O H b b p o c H x e i F X y W T m N D J g h 6 8 M w E W c B K M C O x x S i 7 T E I T J x p N 5 x / u 1 x W j E E w q S s R j P w n M s M B y j Y 0 N H T x r l B 2 h d m / j T E U m o D Y T F + Z f n l S V r q W K c f q + h x 4 N D l I 0 F q e 7 d + 7 p 2 M c D 5 g S i A N f p 4 3 C s q I p E a H p q S s w + F H o I g K U Y u L + Q T N A + y n V 7 P P T 1 P Z c i i i a S 8 u O 6 J h D u R / e 6 + K G l 4 E / R L 3 / 9 o X x H O a F s O i W s w g a J S n z J H G U 2 i G w x T Q X E U k 5 a 8 t T R m 2 + + R n 2 9 A 1 L g 1 w v c i 2 N y c M Q n B G f z 7 u 5 o 5 z S W R M 6 l p 9 F K 2 I Q F 1 7 C E A + 9 F H I h j d v c V w h g y c d 5 g Z f H k g p p 9 L h p K C J M 3 2 0 3 Y V I y i o f R s c 3 S V e 9 y u g n w v B y m r N p S R r l 3 Y 1 A M Z Y h H J K J B K 9 z p t I c S y Y X n m t 9 5 5 k 3 5 3 d o T 6 p 1 Y 3 k 1 D 4 c c 4 u B n S R U j 6 / j z x e D / 2 3 / / o / a M e O 7 U K g Y l G E W Z I B W z M p F 4 s E Q Y q p y c n c d U O m N E u o K k z X B 8 3 M C U W e Y h E y a V G a C Z K i 9 9 7 H M o 3 C f C 8 H K T u T z 0 D a U p L 4 u m a D H 5 k k t d 7 6 B j c r B T 6 3 0 i R Y b N j R G q L b o 2 4 a m l 0 5 a 8 + e P U + v v X Z K 9 k H H S e 4 4 S a O a t Q 8 m 2 X o 8 + Y 4 H Q y R j o k E r g b i K I E u y U y 1 c v z 8 g 9 4 j Z x y 5 O i k f 8 + V 6 s + j V 5 o u J U f m k x Z l 7 O r / L R x W W z u W W 5 2 V k O K F t C 7 d 2 N z E I G m F 4 h Z B J I p c w / t h n U j V s A X q 2 Q w p E w u W N D c v h Z W 3 X p S g X p E 6 4 K l d y 2 G Y U a K N Z K R h S Z D M l U H N y 5 u V l 2 M z Q + O i p h v P f c A z c l N b F y p B L C 5 P 0 q P s 0 E 1 I s K k Z f s / 7 v f f C S / o x x h + w W G q 4 n P w w X E Z A Q y y G S S Z N T W 0 V K P Z h S j o G U G 2 Y w z l Q k m v 2 I d F H b f h a k 2 P T 1 D I 1 z o O / Y s P / A Z J M C J G d 0 X L t G t W 7 d l 0 m y e P B m a n p y S v S d U w U c a 5 0 m F a U Z w b 0 0 3 0 r m H L v r q r o s S K X W P y h e d J 1 r M Z 8 C V 9 h f C I B W L j 2 s H J 1 R U U V 6 X i z j N Q V H l + N f Z H s w 1 c E E q k 0 k Q 0 w u I N l W l Y 1 9 z f i l G T W 2 1 k O e b 0 + e k r Q M y X b 9 2 Q 8 6 a w q k V 2 G h S r S 8 z W k h r I v a / + 9 7 b d P z E U W 5 H b a O H D 3 u k 8 M / P z c t 9 V T h Z 3 o V 1 T N i 9 S G k k G T 9 i S b v C Q i T s 2 h R P F m o k R T z k i 4 q z j j O Z 3 j y 4 i M + y / + 9 + 8 9 e W H C 6 / v 7 I 1 + Q x 2 b Q u o j J I M M p p K h V X G m c 6 K f L u g 0 h D 0 5 p 8 J A 7 S 3 b n 1 P B w 7 t k 3 V Q 9 X V 1 d O D A P p k E W 1 1 d T X t Y O 9 2 8 c Y t m Z m a k s J s h B 5 V G S l N h G Q a 2 V J 6 Y m C B / w M 9 p q T S R 0 j B L M s A r Y Y 7 H Y s E r A y 5 N J B B I 3 W N c V b l p A l n y x i r p N E 7 7 T 9 H L r 5 T P n L 2 V U P a E i o S x B k d l W L 7 W y 2 e c c a V d V Y F k w j Z 1 H n 2 K P N D S 0 k y z s / O y h 5 8 B T D l s P w a g H X T q 1 E s 0 N 7 8 g y + W / + + 6 6 p d t b C W r a u v p 6 u n r l e i 4 O p D J j S z i l G g s S / 3 x H j S 8 p K w H C 1 8 X F 5 5 k 8 U d c U e d g v 4 0 z K v I N g h y Z o K S c t c S X Q K b + x n O E 4 f 3 + g I k r Z 1 e t T X D 2 4 x S z B v D K c R y R L C L Q 4 u M a V 0 X + Z A V A 0 C 6 C M U R d c o h d 3 q b E n t J l 6 e 3 r p 0 O F D F A z m T x A 0 W j n n Q p g c C M / O z o n G Y g 7 R y Z M n 1 H X W W p j T h 0 m z 1 d U 1 Q i j E 5 c m V p a / u Y e g C B F F x 8 I N w h l w w B f N k U m a e 0 k Z W M q n d j D L p B P 3 D P / 5 K v r v c U d Z t K O v f g a 5 q q e l E x C Z X 5 o S I N k W M H W / M E W P u l D N w f L P B 1 c v f 0 U s v v 7 i M T B B T 8 E U k D Z Q f m 2 f i P T i E Q E g g 6 b Q k R + Z 8 8 / U 5 k q N k O A 2 x e B H t K a T h 5 X 6 M L Z n P y K e n I Z C E + T 1 i M V j I B B J J 3 n C c O e Y T 8 l d / / Z N c P p b 7 X 9 m b f A Z + v 5 v c T q 4 9 k U k 6 I 3 O k E o I h Y 1 V Y Z b x y p a a G g F h G y q j L v b 0 u 3 y G B H j 1 D o G U k E l E 7 D p m w M s E y d O F 8 N 7 3 + + q v y 7 C D T 6 N g Y v f L K K a q t w x G e 6 G r P S j c 7 N s T E 9 d k o v 1 + T R K W l 9 u u O I B N v d U 2 + p J E v b O Y p U i X I 7 / N Q U 3 N 5 j j m V Q s U Q C j h 6 u I n J g c x D 7 Y e M V a R S R C r M 4 I I a V j Q V i / x p T p U J q W r Y 5 A P w L O h A U G T C M + S J l R d V e a i 0 U M 8 P k w / m X W 9 v H 3 1 7 r p u + / u o b 0 U Q D A w P 0 4 k s n 5 J 5 k M i H t L L x n M a F I K E Q y 6 a f T 1 Y h J 6 5 x r y A S X y Q Q X G o q y G f r N f / i 5 / P 5 K g e P C g 0 f l U X I 2 g A s X h 7 i q Q D t K b S 3 s l L a V t S 1 l a V N x W 0 r a V D m / C g P 2 b G e B G M q H 4 Z o f 7 0 9 I + N 6 9 e 9 T a 1 k q h Y N B C I H V v j k w F f n U d p I C L 2 Q 0 p L u j n m V S v v n Y q d 0 1 d B w m X a G o R + 6 + r Z R g g Z o 5 Q C I M 8 m m i 5 C g t + T S a 4 6 I B A Z Q c y w T T / T / / l 1 z Z N 4 8 c H E 2 q w 4 g i V S m X o 0 t V h J k m e V M q v X B B J S K W J h B n C V l L x i 7 g i / I d / v G j H v P z g Q C H X H t G l 2 6 o z d L A V 4 0 w 3 q b m l S X r y 1 C 2 K L M U C 0 y 0 f V k R S c T g b N 0 q 9 f f 2 0 t 6 t T w o g X w s D P Z H o 0 7 a A H 4 4 4 C I i m / 1 k x w O S x k M p p J i A R X a S Z D J r i / / P V H V F O 7 u a f W 2 w G 2 P h / q c c X r c d G O t i q p B W W M g 2 t H m C X S P Y w M N i K Z z y 4 X B h E p B L q A G J E C o w u O L m i q z W X E W k h F B f A v M L J J M J 9 t i I L P Z v d A C 5 4 v L W 0 e H H Z t C r o y t Z R W s Y o q 9 E X X O T w 5 N S O n y X d 1 7 t H p Y B H W X L e G m E x j m J W i 4 l S a m H t 0 + s m 9 W h t B 4 J c w y K T y Q D o 4 O D 8 O H O y i W i Z T q b w r e + m u Q A 1 l c P F y P y V S W d Y 8 b u l G F + 2 E L n V o J 6 2 p l I Y y 2 k l p q E L z T y W V u A g j 2 e Q f 8 X J J I x d j i T N A h E n m Z R c Z K 2 Q B e G P x K C I Z N 0 t v d S U o l Y j J I G 1 z c 7 P c Z y W 3 k W Q 6 S z N R B z / n E l X 7 8 x U B K o e p q S n Z L W l x I Y r H k 8 9 B u o C c a Z Z r A y 6 a i y l t p T S X I q Z o J 5 B I / I p Y V p J J R c U k M t 3 k Y u Y x m X B w Q a W 1 m 6 x w d D + s X E I B 5 8 / 3 y F Z c I J U Z o y o c m 8 o T K 0 c o I R h c 7 U d J A 2 E k r A g h r v G D J M q r / F Z Y g y a l E W d J d S 7 2 2 m e B R O k r X P i V k 3 c D n i V 6 r S N J n 3 3 6 B b 3 9 z l v y e + R u v m a I Z J W x e Q f V B f N b B k h H D B O q + 8 J F O n H y u M T h V I 8 r V 6 7 S 3 r 2 d F M t W 0 f f D + a U X e V M P 7 z N E U t c M m R S h t I a C Q C O x a 8 y 8 U N B P f / / b v 5 V n q F Q w o Y Z U L l U w v j 3 / g G t p t m 9 B H u u A r 2 l T G Q 0 F g u X I p I h k i K P C 4 I J T C K F I J B 7 l B 3 C f 8 q l r G n l f I Q o S n g u 0 g f h y Y R C g 0 I W n N r h E e 2 q m K B 5 P U A O b e 3 n y 4 L L x W y W v l U x 4 Z l b t E + H z e v U 1 m I E Z O n v u A j m b X x X N l i M T t B N f E y 0 F 8 h S T C X 6 Y 1 J p M u Q F c T S a M j f 2 7 f / g l H q C i U V H d 5 i v h l V N 7 y O 1 E h i v T Q 1 x p X + l M 1 4 X A F I Z c 2 0 B c V f P i m t T A G C Q W V x U i U 5 i k 4 F n 8 6 j 0 o j C Y O B d A q l m v y v h L x I i o O r v W z p h a z F A w E Z Z N K 9 T t N W 0 n 9 5 m V t o e L r 7 L / z / V 3 Z l h n h t H 7 e 8 Y k J S t W e l N n i K k 3 Y x X e C L P h M 3 f Y U 4 b R T A 7 X Q Q t q 0 g y C N W d Q s C J D J v y X I B D g u b g E N Z f D N m T u U Y k 2 l 2 l L K / F N t K Q g 0 E E x A p a n y Z h / 8 c L V A 3 2 g / d I / S Y O J T X y L x E p X z r w u s I c S R V 0 Y u D J W j f R a 3 q y k l v X z X r l 2 n w 4 d x T K a K z 2 u k Y g E x 8 2 H 0 6 k 1 M z 1 J b c w N r H 4 5 j k i 4 m s n S 5 X 5 3 b J A S W 9 x i S 5 4 m d q 0 Q 0 2 Y R Y 8 G u S q U F b d I 2 n 2 c w L 0 L / f I m Q C H B d 7 t g 6 h g D N n b l M 8 i Y 4 K T S Q x A V V b K t d R I W S C + c c 0 k T C I A 1 N P E U j I o / 1 A n l w S M v / K b 2 D x L k M u B 7 h g a 5 / y 6 D A X e O X k 3 b e 7 M P 6 U p W / Z P D v 1 y k v i X 0 1 M m 0 n 8 Q p Y s D U 1 G 6 W z 3 X a p q 2 k 3 + Y E S u q / u Y Q P q + A j I J k U A o r a 0 0 i Z T 2 N m Y e S K X G m X B A w W / + 4 y / k N 2 8 V M K G G c 3 m 4 V d D b O 0 r 3 0 Q / s M I R S R B K N x X F C J k M k c Q 2 p 8 s I X h C P K z 3 E I C W n E J 3 F W y H 0 l g U K u v T l Y 4 9 g j / 3 i R V 9 p R k 6 G O h h T 1 9 Q 1 Q c 3 O T r H v C F Z B A 7 m E R r Q O x a C W J 1 2 S C O z D t p D 7 s 5 i p x i n B C I P G D R E a U R k K c E A h x 7 C o y W T S T F k x B O n n y C J 1 6 / a R 6 h C 2 E L U k o o L 9 v j G 7 f H e K C r k i V 1 1 g g V b H p Z y V U 3 i / k E T 8 + k V / g F 6 9 2 J U 4 8 G i Y + D 5 X 4 l i w Q L x d + C T B A B O 0 C X t c S n W p P C i k u X r x M J 0 4 c k 3 j c l S N O E Y m M K O L k 3 Z F Z o v t j 2 N D f x I M 0 7 H I Y R B G T T 7 S S V T O t Q C Y Z b 8 K e E 1 n 6 1 d / / j S x 0 3 I p w X N q i h A I w 3 e a z z 7 / j V I B 2 s p C K J a + l D K E s p E I Y f 2 C S i Q N V h C 0 I K 1 f 9 S 6 A Q 1 q g S q c / F X 8 e r i 1 z W x Y 9 C f 3 J H i o L e J R o e H q b G x g b 5 r Y h f T U w b S f z s Z p g 0 V 7 i t F E / l y S U a K a e Z L G Z e j k z s C q E K T b 2 c Z m J C u b k y + u 1 / / j V 5 v e s 7 0 r Q S 4 b j U u 3 U J Z f D J J 5 e 4 k K F b X Z F K k U k T S w g E P 4 h i S K V c f t F h M E S 7 8 q 9 c 7 W N H X t c P F H D t z f n Z B a n e 2 K O 0 0 / T 0 N P l 8 P r 1 B v y L O S j I y 5 6 B 0 h t 0 Z o i j m p B r i y H V D I h C r m E y a S P B r N 0 e k H J m w e D N N w W C Q y f Q r / d x b F 0 y o k S 1 P K K D 7 / C 0 a m 5 j n s g 9 C K S l l / p l x K p A k R z C U I g l D 8 G l 4 s f j F N Y 4 O l A Q X c O W Y F y 7 k V n + W X t + T o H Q q L Y d U N 7 c 0 S x y u W g m k T D 6 l e Q Z n c O q F O q c J R F H 3 K B L B L w Q S F 3 G a R N p F G N o o T y b V m 5 f T T B z G 0 2 z f s Y 0 + + v k H 8 h u 3 O p 4 T y g I U r I 9 / / y 0 X U C a D a C c r q U A y T S B N L k U g J f y C d x X 4 8 Y 8 X 7 Z i X d Q C F X r n y q v 3 t 9 W l q i 2 S o r 7 + f 2 t r a Z N 8 H R Z B C 6 Z 9 y U M S / R H M x o g H 2 K 5 M P 1 4 w m s v g l b C W R 9 h d r J j 3 e Z J a w I 9 7 v 9 9 F v / / H f E r Z w f g 6 F 5 4 Q q g Y H + M b p y 5 R 6 n D r R R v k 1 V r K 0 U m Y w L A m k X J B I X U Z p E u K Z 8 F i B m e f I r / p h 4 F H 7 l Y r k 7 J h g t D l 2 m o 0 d f 0 M Q w g r c o s l w f d N N C w n L N Q q K 8 Z o J r S K X I l C e V 1 k y a U M W a C Q R 6 / U e n 6 M i x g / I L n 8 O A 6 P 8 D g B j P v A X J E C E 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 N a m e = " C a p a   1 "   G u i d = " 9 d b e 4 6 3 0 - 3 d 3 2 - 4 1 7 5 - a 7 6 e - e b c 3 8 8 9 a 7 d 2 e "   R e v = " 1 "   R e v G u i d = " 3 a 0 6 0 4 4 7 - e c 4 9 - 4 0 d e - 8 b c 1 - c 1 6 6 6 2 e c a 3 5 a " 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52FB20C6-181B-43B1-B8FB-DED39387875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0212DE87-7219-461F-9964-BBF9C5106A95}">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POAI BPIN 2022</vt:lpstr>
      <vt:lpstr>PLAN ACCIÓN COFINANCIADOS</vt:lpstr>
      <vt:lpstr>SISTEMA GENERAL DE REGALÍAS</vt:lpstr>
      <vt:lpstr>Plan Financiero 2022</vt:lpstr>
      <vt:lpstr>PLAN OPERATIVO ANUAL DE INV (2)</vt:lpstr>
      <vt:lpstr>PLAN DE ACCIÓN COFIN (VIEJO)</vt:lpstr>
      <vt:lpstr>'PLAN ACCIÓN COFINANCIADOS'!Títulos_a_imprimir</vt:lpstr>
      <vt:lpstr>'PLAN DE ACCIÓN COFIN (VIEJO)'!Títulos_a_imprimir</vt:lpstr>
      <vt:lpstr>'SISTEMA GENERAL DE REGALÍAS'!Títulos_a_imprimir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Catalina Chica</cp:lastModifiedBy>
  <dcterms:created xsi:type="dcterms:W3CDTF">2018-11-19T16:28:12Z</dcterms:created>
  <dcterms:modified xsi:type="dcterms:W3CDTF">2021-12-15T20:30:50Z</dcterms:modified>
</cp:coreProperties>
</file>